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rei\OneDrive\2021 ÍMR\"/>
    </mc:Choice>
  </mc:AlternateContent>
  <xr:revisionPtr revIDLastSave="0" documentId="13_ncr:1_{A47A091F-3926-4B4D-9BA3-FA1847FF9E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síða 2023" sheetId="4" r:id="rId1"/>
    <sheet name="Ársreikn. 2023" sheetId="1" r:id="rId2"/>
    <sheet name="Skýringar 2023" sheetId="10" r:id="rId3"/>
    <sheet name="Bankareikningur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0" l="1"/>
  <c r="K13" i="10"/>
  <c r="K15" i="10" s="1"/>
  <c r="K17" i="10" s="1"/>
  <c r="V5" i="10"/>
  <c r="T7" i="10"/>
  <c r="L5" i="10"/>
  <c r="Y6" i="10"/>
  <c r="O27" i="10"/>
  <c r="O15" i="10"/>
  <c r="O10" i="10"/>
  <c r="O28" i="10" s="1"/>
  <c r="O30" i="10" s="1"/>
  <c r="G38" i="10"/>
  <c r="G40" i="1"/>
  <c r="G42" i="1"/>
  <c r="G36" i="1"/>
  <c r="N42" i="9"/>
  <c r="G24" i="1" l="1"/>
  <c r="G14" i="1"/>
  <c r="G26" i="1" s="1"/>
  <c r="E36" i="1" l="1"/>
  <c r="E24" i="1"/>
  <c r="E14" i="1"/>
  <c r="E26" i="1" l="1"/>
  <c r="E40" i="1" s="1"/>
  <c r="E39" i="1" l="1"/>
  <c r="E42" i="1" s="1"/>
</calcChain>
</file>

<file path=xl/sharedStrings.xml><?xml version="1.0" encoding="utf-8"?>
<sst xmlns="http://schemas.openxmlformats.org/spreadsheetml/2006/main" count="533" uniqueCount="220">
  <si>
    <t>Í kr.</t>
  </si>
  <si>
    <t>Tekjur</t>
  </si>
  <si>
    <t>Gjöld</t>
  </si>
  <si>
    <t>Kostnaður við heimasíðu</t>
  </si>
  <si>
    <t>Auglýsingar</t>
  </si>
  <si>
    <t>Eignir</t>
  </si>
  <si>
    <t>Yfirfært frá fyrra ári</t>
  </si>
  <si>
    <t>Eigið fé</t>
  </si>
  <si>
    <t>Skoðunarmenn:</t>
  </si>
  <si>
    <t>Hagnaður (+)/Tap(-)</t>
  </si>
  <si>
    <t xml:space="preserve">Rekstrarreikningur </t>
  </si>
  <si>
    <t>Tekjur samtals:</t>
  </si>
  <si>
    <t>Gjöld samtals:</t>
  </si>
  <si>
    <t>Eignir samtals:</t>
  </si>
  <si>
    <t>Í stjórn:</t>
  </si>
  <si>
    <t>Eigið fé samtals:</t>
  </si>
  <si>
    <t>Stjórn íbúasamtaka miðborgað staðfestir ársreikning félagsins með undirritun sinni.</t>
  </si>
  <si>
    <t>Vaxtatekjur</t>
  </si>
  <si>
    <t>Hagnaður / Tap ársins</t>
  </si>
  <si>
    <t>Íbúasamtök miðborgar</t>
  </si>
  <si>
    <t xml:space="preserve">Ársreikningur </t>
  </si>
  <si>
    <t>Skúlagötu 21</t>
  </si>
  <si>
    <t>101 Reykjavík</t>
  </si>
  <si>
    <t>Kt. 630408-0670</t>
  </si>
  <si>
    <t>Íbúasamtök miðborgar kt. 630408-0670</t>
  </si>
  <si>
    <t>Internet</t>
  </si>
  <si>
    <t>Fundarkostnaður</t>
  </si>
  <si>
    <t>Handbært fé</t>
  </si>
  <si>
    <t>Kostnaður vegna umsýslu</t>
  </si>
  <si>
    <t>Innvextir</t>
  </si>
  <si>
    <t xml:space="preserve">Viðburðarstjórn </t>
  </si>
  <si>
    <t>Rekstarstyrkur frá Reykjavíkurborg</t>
  </si>
  <si>
    <t>Fundarkost</t>
  </si>
  <si>
    <t>Netbanki fyrirtækja-Reikningsyfirlit</t>
  </si>
  <si>
    <t>Færslur á reikningi 0111-26-063040 Veltureikningur fyrirtækja</t>
  </si>
  <si>
    <t>Dags</t>
  </si>
  <si>
    <t>Vaxtad</t>
  </si>
  <si>
    <t>Banki</t>
  </si>
  <si>
    <t>RB. Nr.</t>
  </si>
  <si>
    <t>Fl.</t>
  </si>
  <si>
    <t>Tnr/Seðilnr.</t>
  </si>
  <si>
    <t>Tilvísun</t>
  </si>
  <si>
    <t>Textalykill</t>
  </si>
  <si>
    <t>Skýring greiðslu</t>
  </si>
  <si>
    <t>Kennitala</t>
  </si>
  <si>
    <t>Texti</t>
  </si>
  <si>
    <t>Upphæð</t>
  </si>
  <si>
    <t>0133</t>
  </si>
  <si>
    <t>SO25</t>
  </si>
  <si>
    <t>02</t>
  </si>
  <si>
    <t/>
  </si>
  <si>
    <t>Fjármagnstekjuskattur</t>
  </si>
  <si>
    <t>Íbúasamtök Miðborgar</t>
  </si>
  <si>
    <t>SO55</t>
  </si>
  <si>
    <t>01</t>
  </si>
  <si>
    <t>Landsbankinn hf.</t>
  </si>
  <si>
    <t>0111</t>
  </si>
  <si>
    <t>6941</t>
  </si>
  <si>
    <t>6605952449</t>
  </si>
  <si>
    <t>Kostnaður</t>
  </si>
  <si>
    <t>660595-2449</t>
  </si>
  <si>
    <t>Internet á Íslandi hf.</t>
  </si>
  <si>
    <t>Internet á Íslandi</t>
  </si>
  <si>
    <t>5003062110</t>
  </si>
  <si>
    <t>Innheimt</t>
  </si>
  <si>
    <t>500306-2110</t>
  </si>
  <si>
    <t>1984 ehf.</t>
  </si>
  <si>
    <t>0101</t>
  </si>
  <si>
    <t>6971</t>
  </si>
  <si>
    <t>5302697609</t>
  </si>
  <si>
    <t>Millifært</t>
  </si>
  <si>
    <t>530269-7609</t>
  </si>
  <si>
    <t>Reykjavíkurborg</t>
  </si>
  <si>
    <t>570120-0930</t>
  </si>
  <si>
    <t>RÚV Sala ehf.</t>
  </si>
  <si>
    <t>Reikningur</t>
  </si>
  <si>
    <t>Staða</t>
  </si>
  <si>
    <t>Styrkur frá Reykjavíkurborg</t>
  </si>
  <si>
    <t>Allar færslur. Tímabil 1.1.2022 - 21.4.2023</t>
  </si>
  <si>
    <t>Veiting</t>
  </si>
  <si>
    <t>0811635619</t>
  </si>
  <si>
    <t>081163-5619</t>
  </si>
  <si>
    <t>Margrét Einarsdóttir</t>
  </si>
  <si>
    <t>123705</t>
  </si>
  <si>
    <t>5701200930</t>
  </si>
  <si>
    <t>Vetrarh</t>
  </si>
  <si>
    <t>0306863579</t>
  </si>
  <si>
    <t>030686-3579</t>
  </si>
  <si>
    <t>María Vygovska</t>
  </si>
  <si>
    <t>0080323</t>
  </si>
  <si>
    <t>051366181178</t>
  </si>
  <si>
    <t>Innh.skuldabréf</t>
  </si>
  <si>
    <t>250484-2839</t>
  </si>
  <si>
    <t>Margrét Erla Maack</t>
  </si>
  <si>
    <t>6801210600</t>
  </si>
  <si>
    <t>680121-0600</t>
  </si>
  <si>
    <t>Múltíkúltíkórinn - Fjölþjóðleg</t>
  </si>
  <si>
    <t>1809715809</t>
  </si>
  <si>
    <t>Facebook auglýsingar Vetrarhátíð</t>
  </si>
  <si>
    <t>180971-5809</t>
  </si>
  <si>
    <t>Ásdís Káradóttir</t>
  </si>
  <si>
    <t>2304482139</t>
  </si>
  <si>
    <t>230448-2139</t>
  </si>
  <si>
    <t>Christopher John Foster</t>
  </si>
  <si>
    <t>1612784249</t>
  </si>
  <si>
    <t>161278-4249</t>
  </si>
  <si>
    <t>Þóra Marteinsdóttir</t>
  </si>
  <si>
    <t>Veitingar</t>
  </si>
  <si>
    <t>5907100160</t>
  </si>
  <si>
    <t>590710-0160</t>
  </si>
  <si>
    <t>Afrika-Lole,áhugamannafélag</t>
  </si>
  <si>
    <t>2605702349</t>
  </si>
  <si>
    <t>260570-2349</t>
  </si>
  <si>
    <t>Birte Harksen</t>
  </si>
  <si>
    <t>1612514969</t>
  </si>
  <si>
    <t>Vetrarhátíð</t>
  </si>
  <si>
    <t>161251-4969</t>
  </si>
  <si>
    <t>Guðrún Erla Geirsdóttir</t>
  </si>
  <si>
    <t>0150223</t>
  </si>
  <si>
    <t>051566000021</t>
  </si>
  <si>
    <t>481106-2300</t>
  </si>
  <si>
    <t>Með oddi og egg ehf</t>
  </si>
  <si>
    <t>TN71</t>
  </si>
  <si>
    <t>2022007</t>
  </si>
  <si>
    <t>0513</t>
  </si>
  <si>
    <t>úQ71</t>
  </si>
  <si>
    <t>Ofgreit</t>
  </si>
  <si>
    <t>Bunki 226</t>
  </si>
  <si>
    <t>471008-0280</t>
  </si>
  <si>
    <t>0101122</t>
  </si>
  <si>
    <t>Hjóðmað</t>
  </si>
  <si>
    <t>1711552749</t>
  </si>
  <si>
    <t>Hjóðmaður-Sambýli við næturlífið</t>
  </si>
  <si>
    <t>171155-2749</t>
  </si>
  <si>
    <t>Guðmundur Eggert Finnsson</t>
  </si>
  <si>
    <t>SCD-104</t>
  </si>
  <si>
    <t>6304080670</t>
  </si>
  <si>
    <t>Málþing næturlíf - fyrirlestur</t>
  </si>
  <si>
    <t>630408-0670</t>
  </si>
  <si>
    <t>0301022</t>
  </si>
  <si>
    <t>Sumarhá</t>
  </si>
  <si>
    <t>4311861369</t>
  </si>
  <si>
    <t>Villi og húllastelpan Sumarhátíð</t>
  </si>
  <si>
    <t>431186-1369</t>
  </si>
  <si>
    <t>Sirkus Íslands ehf.</t>
  </si>
  <si>
    <t>0300822</t>
  </si>
  <si>
    <t>5608160730</t>
  </si>
  <si>
    <t>560816-0730</t>
  </si>
  <si>
    <t>Manhattan Events ehf.</t>
  </si>
  <si>
    <t>0203762449</t>
  </si>
  <si>
    <t>Artie Fartie flugdrekagerð Sumarhát</t>
  </si>
  <si>
    <t>020376-2449</t>
  </si>
  <si>
    <t>Arite Fricke</t>
  </si>
  <si>
    <t>0290822</t>
  </si>
  <si>
    <t>052666103663</t>
  </si>
  <si>
    <t>460169-0899</t>
  </si>
  <si>
    <t>Brautin bindindisfél ökumanna</t>
  </si>
  <si>
    <t>Sumarhátíð - facebookauglýsingar</t>
  </si>
  <si>
    <t>sumarhá</t>
  </si>
  <si>
    <t>3107625129</t>
  </si>
  <si>
    <t>Sumarhátíð - veitingar</t>
  </si>
  <si>
    <t>310762-5129</t>
  </si>
  <si>
    <t>Birna Eggertsdóttir</t>
  </si>
  <si>
    <t>5906071340</t>
  </si>
  <si>
    <t>Ís fyrir sumarhátíð</t>
  </si>
  <si>
    <t>590607-1340</t>
  </si>
  <si>
    <t>Emmessís ehf.</t>
  </si>
  <si>
    <t>0010622</t>
  </si>
  <si>
    <t>051566000001</t>
  </si>
  <si>
    <t>0202205</t>
  </si>
  <si>
    <t>Veitingar á aðalfundi</t>
  </si>
  <si>
    <t>Heimasíða</t>
  </si>
  <si>
    <t>Viðburðir</t>
  </si>
  <si>
    <t>Umsýsla</t>
  </si>
  <si>
    <t>Auglýs</t>
  </si>
  <si>
    <t>Rekstarst</t>
  </si>
  <si>
    <t>Miðborgarsj</t>
  </si>
  <si>
    <t>Aðalfund</t>
  </si>
  <si>
    <t>Næturlífið</t>
  </si>
  <si>
    <t>Samt</t>
  </si>
  <si>
    <t>Sumarhát</t>
  </si>
  <si>
    <t>Vetrarhátí</t>
  </si>
  <si>
    <t>Skólahjóm</t>
  </si>
  <si>
    <t>Fjárskattur</t>
  </si>
  <si>
    <t>Afgangur af styrkjum</t>
  </si>
  <si>
    <t>Síðsumarhátíð</t>
  </si>
  <si>
    <t>Staða á reikn</t>
  </si>
  <si>
    <t>Skuld - hjómsv</t>
  </si>
  <si>
    <t>Eftirst</t>
  </si>
  <si>
    <t>Millifært/Fundarkostn</t>
  </si>
  <si>
    <t>Kostnaður/augl vetrarhátíð</t>
  </si>
  <si>
    <t>Reikningur/augl vetrarhátíð</t>
  </si>
  <si>
    <t>Millifært/föndur vetrarhátið</t>
  </si>
  <si>
    <t>Innh.skuldabréf/dans vetrarhátíð</t>
  </si>
  <si>
    <t>Millifært/söngur vetrarhátið</t>
  </si>
  <si>
    <t>Millifært/tónlist vetrarhátið</t>
  </si>
  <si>
    <t>Millifært/tónsmiðja vetrarhátíð</t>
  </si>
  <si>
    <t>Veitingar/vetrarhátíð</t>
  </si>
  <si>
    <t>Millifært/trommusmiðja vetrarhátið</t>
  </si>
  <si>
    <t>Veitingra/chickpea vetrarhátíð</t>
  </si>
  <si>
    <t>Vetrarhátíð/veitingar</t>
  </si>
  <si>
    <t>Innh.skuldabréf/auglýs hverfisbl vetrarhátið</t>
  </si>
  <si>
    <t>Millifært/Miðborgarsjóður</t>
  </si>
  <si>
    <t>Millifært/Veitingar málþing um næturlífi</t>
  </si>
  <si>
    <t>Innheimt/internet</t>
  </si>
  <si>
    <t>Millifært/rekstrarstyrkur</t>
  </si>
  <si>
    <t>Innh.skuldabréf/hverfisbl auglýs</t>
  </si>
  <si>
    <t>Reikningur/síðsumarhátíð</t>
  </si>
  <si>
    <t>Efnahagsreikningur 27. apríl 2023</t>
  </si>
  <si>
    <t>Reykjavík 27. apríl 2023</t>
  </si>
  <si>
    <t>Við undirritaðir kjörnir skoðunarmenn íbúasamtaka miðborgar höfum yfirfarið ársreikninginn fyrir tímabilið  29.04.2022 - 27.04.2023.  Við höfum fengið greið svör við öllum fyrirspurnum og leggjum til að reikningurinn verði samþykktur.</t>
  </si>
  <si>
    <t>Ógreitt/vetrarhátíð</t>
  </si>
  <si>
    <t>Ath að afgangur af styrkjum</t>
  </si>
  <si>
    <t>Í samræmi við það sem fyrrum</t>
  </si>
  <si>
    <t>formaður/gjaldkeri gerði.</t>
  </si>
  <si>
    <t>kemur ekki fram á ársreikningi.</t>
  </si>
  <si>
    <t>Íbúasamtök Miðborgar/Fyrirlestur um svefn</t>
  </si>
  <si>
    <t>29. 04. 2022 - 27.04. 2023</t>
  </si>
  <si>
    <t>Innistæða 16.5.</t>
  </si>
  <si>
    <t>27. apríl 2022 - 27. apríl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</si>
</sst>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._-;\-* #,##0.00\ _k_r_._-;_-* &quot;-&quot;??\ _k_r_._-;_-@_-"/>
    <numFmt numFmtId="165" formatCode="@\ *."/>
    <numFmt numFmtId="166" formatCode="dd\.mm"/>
    <numFmt numFmtId="167" formatCode="dd\.mm\.yyyy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28"/>
      <name val="Times New Roman"/>
      <family val="1"/>
    </font>
    <font>
      <b/>
      <u/>
      <sz val="12"/>
      <name val="Times New Roman"/>
      <family val="1"/>
    </font>
    <font>
      <b/>
      <u/>
      <sz val="11"/>
      <color theme="1"/>
      <name val="Times New Roman"/>
      <family val="1"/>
    </font>
    <font>
      <b/>
      <sz val="18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rgb="FFC00000"/>
      <name val="Times New Roman"/>
      <family val="1"/>
    </font>
    <font>
      <b/>
      <sz val="11"/>
      <color rgb="FFC00000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164" fontId="3" fillId="0" borderId="0" xfId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165" fontId="8" fillId="0" borderId="0" xfId="0" applyNumberFormat="1" applyFont="1"/>
    <xf numFmtId="165" fontId="3" fillId="0" borderId="0" xfId="0" applyNumberFormat="1" applyFont="1"/>
    <xf numFmtId="3" fontId="5" fillId="0" borderId="2" xfId="0" applyNumberFormat="1" applyFont="1" applyBorder="1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Continuous"/>
    </xf>
    <xf numFmtId="0" fontId="9" fillId="0" borderId="0" xfId="0" applyFont="1"/>
    <xf numFmtId="165" fontId="9" fillId="0" borderId="0" xfId="0" applyNumberFormat="1" applyFont="1" applyAlignment="1">
      <alignment horizontal="left" inden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right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1" fillId="0" borderId="1" xfId="0" applyFont="1" applyBorder="1" applyAlignment="1">
      <alignment horizontal="center" shrinkToFi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5" fontId="10" fillId="0" borderId="0" xfId="0" quotePrefix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5" fillId="0" borderId="0" xfId="0" applyNumberFormat="1" applyFont="1"/>
    <xf numFmtId="3" fontId="3" fillId="0" borderId="2" xfId="0" applyNumberFormat="1" applyFont="1" applyBorder="1"/>
    <xf numFmtId="0" fontId="19" fillId="0" borderId="0" xfId="0" applyFont="1"/>
    <xf numFmtId="0" fontId="20" fillId="0" borderId="0" xfId="0" applyFont="1"/>
    <xf numFmtId="0" fontId="15" fillId="0" borderId="0" xfId="0" applyFont="1"/>
    <xf numFmtId="3" fontId="21" fillId="0" borderId="0" xfId="0" applyNumberFormat="1" applyFont="1"/>
    <xf numFmtId="0" fontId="22" fillId="0" borderId="0" xfId="0" applyFont="1"/>
    <xf numFmtId="3" fontId="23" fillId="0" borderId="0" xfId="0" applyNumberFormat="1" applyFont="1"/>
    <xf numFmtId="0" fontId="23" fillId="0" borderId="0" xfId="0" applyFont="1"/>
    <xf numFmtId="3" fontId="23" fillId="2" borderId="0" xfId="0" applyNumberFormat="1" applyFont="1" applyFill="1"/>
    <xf numFmtId="0" fontId="23" fillId="2" borderId="0" xfId="0" applyFont="1" applyFill="1"/>
    <xf numFmtId="3" fontId="0" fillId="0" borderId="0" xfId="0" applyNumberFormat="1"/>
    <xf numFmtId="0" fontId="25" fillId="0" borderId="0" xfId="0" applyFont="1"/>
    <xf numFmtId="0" fontId="26" fillId="0" borderId="0" xfId="0" applyFont="1"/>
    <xf numFmtId="167" fontId="25" fillId="0" borderId="0" xfId="0" applyNumberFormat="1" applyFont="1"/>
    <xf numFmtId="166" fontId="25" fillId="0" borderId="0" xfId="0" applyNumberFormat="1" applyFont="1"/>
    <xf numFmtId="3" fontId="25" fillId="0" borderId="0" xfId="0" applyNumberFormat="1" applyFont="1"/>
    <xf numFmtId="0" fontId="26" fillId="3" borderId="0" xfId="0" applyFont="1" applyFill="1"/>
    <xf numFmtId="0" fontId="26" fillId="4" borderId="0" xfId="0" applyFont="1" applyFill="1"/>
    <xf numFmtId="0" fontId="26" fillId="5" borderId="0" xfId="0" applyFont="1" applyFill="1"/>
    <xf numFmtId="0" fontId="26" fillId="6" borderId="0" xfId="0" applyFont="1" applyFill="1"/>
    <xf numFmtId="0" fontId="26" fillId="7" borderId="0" xfId="0" applyFont="1" applyFill="1"/>
    <xf numFmtId="3" fontId="25" fillId="8" borderId="0" xfId="0" applyNumberFormat="1" applyFont="1" applyFill="1"/>
    <xf numFmtId="3" fontId="25" fillId="9" borderId="0" xfId="0" applyNumberFormat="1" applyFont="1" applyFill="1"/>
    <xf numFmtId="0" fontId="25" fillId="9" borderId="0" xfId="0" applyFont="1" applyFill="1"/>
    <xf numFmtId="0" fontId="25" fillId="6" borderId="0" xfId="0" applyFont="1" applyFill="1"/>
    <xf numFmtId="3" fontId="25" fillId="6" borderId="0" xfId="0" applyNumberFormat="1" applyFont="1" applyFill="1"/>
    <xf numFmtId="0" fontId="25" fillId="4" borderId="0" xfId="0" applyFont="1" applyFill="1"/>
    <xf numFmtId="3" fontId="25" fillId="4" borderId="0" xfId="0" applyNumberFormat="1" applyFont="1" applyFill="1"/>
    <xf numFmtId="0" fontId="26" fillId="9" borderId="0" xfId="0" applyFont="1" applyFill="1"/>
    <xf numFmtId="0" fontId="23" fillId="4" borderId="0" xfId="0" applyFont="1" applyFill="1"/>
    <xf numFmtId="3" fontId="23" fillId="4" borderId="0" xfId="0" applyNumberFormat="1" applyFont="1" applyFill="1"/>
    <xf numFmtId="0" fontId="25" fillId="7" borderId="0" xfId="0" applyFont="1" applyFill="1"/>
    <xf numFmtId="3" fontId="25" fillId="7" borderId="0" xfId="0" applyNumberFormat="1" applyFont="1" applyFill="1"/>
    <xf numFmtId="0" fontId="25" fillId="10" borderId="0" xfId="0" applyFont="1" applyFill="1"/>
    <xf numFmtId="3" fontId="25" fillId="10" borderId="0" xfId="0" applyNumberFormat="1" applyFont="1" applyFill="1"/>
    <xf numFmtId="0" fontId="26" fillId="10" borderId="0" xfId="0" applyFont="1" applyFill="1"/>
    <xf numFmtId="0" fontId="0" fillId="11" borderId="0" xfId="0" applyFill="1"/>
    <xf numFmtId="3" fontId="25" fillId="11" borderId="0" xfId="0" applyNumberFormat="1" applyFont="1" applyFill="1"/>
    <xf numFmtId="3" fontId="0" fillId="11" borderId="0" xfId="0" applyNumberFormat="1" applyFill="1"/>
    <xf numFmtId="0" fontId="27" fillId="0" borderId="0" xfId="2"/>
    <xf numFmtId="0" fontId="0" fillId="12" borderId="0" xfId="0" applyFill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 readingOrder="1"/>
    </xf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workbookViewId="0">
      <selection activeCell="B22" sqref="B22"/>
    </sheetView>
  </sheetViews>
  <sheetFormatPr defaultColWidth="9.109375" defaultRowHeight="15.6" x14ac:dyDescent="0.3"/>
  <cols>
    <col min="1" max="1" width="8.109375" style="19" customWidth="1"/>
    <col min="2" max="2" width="70.5546875" style="19" customWidth="1"/>
    <col min="3" max="3" width="3.88671875" style="19" customWidth="1"/>
    <col min="4" max="16384" width="9.109375" style="19"/>
  </cols>
  <sheetData>
    <row r="1" spans="1:8" x14ac:dyDescent="0.3">
      <c r="B1" s="18"/>
    </row>
    <row r="3" spans="1:8" x14ac:dyDescent="0.3">
      <c r="B3" s="18"/>
    </row>
    <row r="4" spans="1:8" x14ac:dyDescent="0.3">
      <c r="B4" s="18"/>
    </row>
    <row r="5" spans="1:8" x14ac:dyDescent="0.3">
      <c r="B5" s="18"/>
      <c r="H5" s="73"/>
    </row>
    <row r="6" spans="1:8" ht="17.399999999999999" x14ac:dyDescent="0.3">
      <c r="B6" s="30"/>
    </row>
    <row r="7" spans="1:8" x14ac:dyDescent="0.3">
      <c r="B7" s="18"/>
    </row>
    <row r="8" spans="1:8" x14ac:dyDescent="0.3">
      <c r="B8" s="18"/>
    </row>
    <row r="9" spans="1:8" s="26" customFormat="1" ht="54.75" customHeight="1" x14ac:dyDescent="0.95">
      <c r="A9" s="25"/>
      <c r="B9" s="27" t="s">
        <v>19</v>
      </c>
      <c r="C9" s="25"/>
    </row>
    <row r="10" spans="1:8" x14ac:dyDescent="0.3">
      <c r="B10" s="20"/>
    </row>
    <row r="11" spans="1:8" x14ac:dyDescent="0.3">
      <c r="B11" s="20"/>
    </row>
    <row r="14" spans="1:8" ht="15" customHeight="1" x14ac:dyDescent="0.3">
      <c r="B14" s="22"/>
    </row>
    <row r="16" spans="1:8" x14ac:dyDescent="0.3">
      <c r="B16" s="20"/>
    </row>
    <row r="20" spans="2:2" ht="34.799999999999997" x14ac:dyDescent="0.55000000000000004">
      <c r="B20" s="28" t="s">
        <v>20</v>
      </c>
    </row>
    <row r="21" spans="2:2" ht="6" customHeight="1" x14ac:dyDescent="0.55000000000000004">
      <c r="B21" s="28"/>
    </row>
    <row r="22" spans="2:2" ht="22.8" x14ac:dyDescent="0.4">
      <c r="B22" s="31" t="s">
        <v>219</v>
      </c>
    </row>
    <row r="26" spans="2:2" x14ac:dyDescent="0.3">
      <c r="B26" s="20"/>
    </row>
    <row r="27" spans="2:2" x14ac:dyDescent="0.3">
      <c r="B27" s="20"/>
    </row>
    <row r="28" spans="2:2" x14ac:dyDescent="0.3">
      <c r="B28" s="20"/>
    </row>
    <row r="29" spans="2:2" x14ac:dyDescent="0.3">
      <c r="B29" s="18"/>
    </row>
    <row r="30" spans="2:2" x14ac:dyDescent="0.3">
      <c r="B30" s="21"/>
    </row>
    <row r="31" spans="2:2" x14ac:dyDescent="0.3">
      <c r="B31" s="29"/>
    </row>
    <row r="36" spans="2:2" x14ac:dyDescent="0.3">
      <c r="B36" s="21"/>
    </row>
    <row r="37" spans="2:2" x14ac:dyDescent="0.3">
      <c r="B37" s="23"/>
    </row>
    <row r="38" spans="2:2" ht="18" x14ac:dyDescent="0.35">
      <c r="B38" s="32" t="s">
        <v>19</v>
      </c>
    </row>
    <row r="39" spans="2:2" ht="18" x14ac:dyDescent="0.35">
      <c r="B39" s="32" t="s">
        <v>21</v>
      </c>
    </row>
    <row r="40" spans="2:2" ht="18" x14ac:dyDescent="0.35">
      <c r="B40" s="32" t="s">
        <v>22</v>
      </c>
    </row>
    <row r="41" spans="2:2" ht="18" x14ac:dyDescent="0.35">
      <c r="B41" s="32" t="s">
        <v>23</v>
      </c>
    </row>
    <row r="42" spans="2:2" x14ac:dyDescent="0.3">
      <c r="B42" s="22"/>
    </row>
    <row r="43" spans="2:2" x14ac:dyDescent="0.3">
      <c r="B43" s="21"/>
    </row>
    <row r="91" s="19" customFormat="1" x14ac:dyDescent="0.3"/>
  </sheetData>
  <pageMargins left="0.88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1"/>
  <sheetViews>
    <sheetView topLeftCell="A39" zoomScale="130" zoomScaleNormal="130" workbookViewId="0">
      <selection activeCell="I6" sqref="I6"/>
    </sheetView>
  </sheetViews>
  <sheetFormatPr defaultColWidth="9.109375" defaultRowHeight="13.8" x14ac:dyDescent="0.25"/>
  <cols>
    <col min="1" max="1" width="8.109375" style="8" customWidth="1"/>
    <col min="2" max="2" width="9.109375" style="1" hidden="1" customWidth="1"/>
    <col min="3" max="3" width="37.109375" style="1" customWidth="1"/>
    <col min="4" max="4" width="3.6640625" style="1" customWidth="1"/>
    <col min="5" max="5" width="12.5546875" style="2" customWidth="1"/>
    <col min="6" max="6" width="4.44140625" style="1" customWidth="1"/>
    <col min="7" max="7" width="12.5546875" style="2" customWidth="1"/>
    <col min="8" max="8" width="6" style="1" customWidth="1"/>
    <col min="9" max="11" width="9.109375" style="1"/>
    <col min="12" max="12" width="10.6640625" style="1" bestFit="1" customWidth="1"/>
    <col min="13" max="13" width="7.88671875" style="1" customWidth="1"/>
    <col min="14" max="16" width="9.109375" style="1"/>
    <col min="17" max="17" width="23.109375" style="1" customWidth="1"/>
    <col min="18" max="16384" width="9.109375" style="1"/>
  </cols>
  <sheetData>
    <row r="1" spans="1:10" ht="15.6" x14ac:dyDescent="0.3">
      <c r="C1" s="75" t="s">
        <v>24</v>
      </c>
      <c r="D1" s="75"/>
      <c r="E1" s="75"/>
      <c r="F1" s="75"/>
      <c r="G1" s="75"/>
    </row>
    <row r="2" spans="1:10" ht="5.25" customHeight="1" x14ac:dyDescent="0.25">
      <c r="A2" s="14"/>
      <c r="B2" s="3"/>
      <c r="C2" s="3"/>
      <c r="D2" s="3"/>
      <c r="E2" s="3"/>
      <c r="F2" s="3"/>
      <c r="G2" s="3"/>
    </row>
    <row r="3" spans="1:10" ht="7.5" customHeight="1" x14ac:dyDescent="0.25">
      <c r="E3" s="1"/>
      <c r="G3" s="1"/>
    </row>
    <row r="4" spans="1:10" s="10" customFormat="1" ht="21" x14ac:dyDescent="0.4">
      <c r="A4" s="16"/>
      <c r="C4" s="76" t="s">
        <v>10</v>
      </c>
      <c r="D4" s="76"/>
      <c r="E4" s="76"/>
      <c r="F4" s="76"/>
      <c r="G4" s="76"/>
    </row>
    <row r="5" spans="1:10" ht="15.6" x14ac:dyDescent="0.3">
      <c r="C5" s="75" t="s">
        <v>217</v>
      </c>
      <c r="D5" s="75"/>
      <c r="E5" s="75"/>
      <c r="F5" s="75"/>
      <c r="G5" s="75"/>
    </row>
    <row r="6" spans="1:10" ht="16.5" customHeight="1" x14ac:dyDescent="0.3">
      <c r="C6" s="7"/>
      <c r="D6" s="7"/>
      <c r="E6" s="7"/>
      <c r="F6" s="7"/>
      <c r="G6" s="7"/>
    </row>
    <row r="7" spans="1:10" x14ac:dyDescent="0.25">
      <c r="C7" s="24" t="s">
        <v>0</v>
      </c>
      <c r="D7" s="5"/>
      <c r="E7" s="37">
        <v>2023</v>
      </c>
      <c r="F7" s="15"/>
      <c r="G7" s="37">
        <v>2022</v>
      </c>
    </row>
    <row r="8" spans="1:10" ht="9" customHeight="1" x14ac:dyDescent="0.25">
      <c r="C8" s="11"/>
    </row>
    <row r="9" spans="1:10" x14ac:dyDescent="0.25">
      <c r="A9" s="24" t="s">
        <v>1</v>
      </c>
    </row>
    <row r="10" spans="1:10" x14ac:dyDescent="0.25">
      <c r="A10" s="24"/>
      <c r="C10" s="12" t="s">
        <v>31</v>
      </c>
      <c r="E10" s="2">
        <v>100000</v>
      </c>
      <c r="G10" s="2">
        <v>100000</v>
      </c>
    </row>
    <row r="11" spans="1:10" x14ac:dyDescent="0.25">
      <c r="A11" s="24"/>
      <c r="C11" s="12" t="s">
        <v>77</v>
      </c>
      <c r="E11" s="2">
        <v>810000</v>
      </c>
      <c r="G11" s="2">
        <v>750000</v>
      </c>
    </row>
    <row r="12" spans="1:10" x14ac:dyDescent="0.25">
      <c r="C12" s="12" t="s">
        <v>17</v>
      </c>
      <c r="E12" s="4">
        <v>2150</v>
      </c>
      <c r="G12" s="4">
        <v>189</v>
      </c>
      <c r="H12" s="6"/>
    </row>
    <row r="13" spans="1:10" ht="6.75" customHeight="1" x14ac:dyDescent="0.25">
      <c r="C13" s="12"/>
      <c r="H13" s="6"/>
    </row>
    <row r="14" spans="1:10" ht="14.4" thickBot="1" x14ac:dyDescent="0.3">
      <c r="C14" s="9" t="s">
        <v>11</v>
      </c>
      <c r="E14" s="34">
        <f>SUM(E10:E13)</f>
        <v>912150</v>
      </c>
      <c r="G14" s="34">
        <f>SUM(G10:G13)</f>
        <v>850189</v>
      </c>
    </row>
    <row r="15" spans="1:10" ht="9.75" customHeight="1" thickTop="1" x14ac:dyDescent="0.25"/>
    <row r="16" spans="1:10" x14ac:dyDescent="0.25">
      <c r="A16" s="24" t="s">
        <v>2</v>
      </c>
      <c r="I16" s="35"/>
      <c r="J16" s="5"/>
    </row>
    <row r="17" spans="1:18" ht="14.4" x14ac:dyDescent="0.3">
      <c r="C17" s="12" t="s">
        <v>3</v>
      </c>
      <c r="E17" s="2">
        <v>0</v>
      </c>
      <c r="G17" s="2">
        <v>0</v>
      </c>
      <c r="I17"/>
      <c r="J17"/>
      <c r="K17" s="39"/>
      <c r="L17"/>
      <c r="M17" s="39"/>
      <c r="N17"/>
      <c r="O17" s="39"/>
      <c r="P17"/>
      <c r="Q17" s="39"/>
      <c r="R17"/>
    </row>
    <row r="18" spans="1:18" ht="14.4" x14ac:dyDescent="0.3">
      <c r="C18" s="12" t="s">
        <v>25</v>
      </c>
      <c r="E18" s="2">
        <v>28627</v>
      </c>
      <c r="G18" s="2">
        <v>28629</v>
      </c>
      <c r="I18"/>
      <c r="J18"/>
      <c r="K18" s="40"/>
      <c r="L18" s="41"/>
      <c r="M18" s="42"/>
      <c r="N18" s="43"/>
      <c r="O18" s="40"/>
      <c r="P18" s="41"/>
      <c r="Q18" s="40"/>
      <c r="R18" s="41"/>
    </row>
    <row r="19" spans="1:18" ht="14.4" x14ac:dyDescent="0.3">
      <c r="C19" s="12" t="s">
        <v>30</v>
      </c>
      <c r="E19" s="2">
        <v>1321842</v>
      </c>
      <c r="G19" s="2">
        <v>0</v>
      </c>
      <c r="I19"/>
      <c r="J19"/>
      <c r="K19" s="40"/>
      <c r="L19" s="41"/>
      <c r="M19" s="44"/>
      <c r="N19"/>
      <c r="O19" s="44"/>
      <c r="P19"/>
      <c r="Q19" s="40"/>
      <c r="R19" s="41"/>
    </row>
    <row r="20" spans="1:18" ht="14.4" x14ac:dyDescent="0.3">
      <c r="C20" s="12" t="s">
        <v>28</v>
      </c>
      <c r="E20" s="2">
        <v>0</v>
      </c>
      <c r="G20" s="2">
        <v>38930</v>
      </c>
      <c r="I20"/>
      <c r="J20"/>
      <c r="K20" s="40"/>
      <c r="L20" s="41"/>
      <c r="M20" s="44"/>
      <c r="N20"/>
      <c r="O20" s="44"/>
      <c r="P20"/>
      <c r="Q20" s="40"/>
      <c r="R20" s="41"/>
    </row>
    <row r="21" spans="1:18" ht="14.4" x14ac:dyDescent="0.3">
      <c r="C21" s="12" t="s">
        <v>4</v>
      </c>
      <c r="E21" s="2">
        <v>87088</v>
      </c>
      <c r="G21" s="2">
        <v>72379</v>
      </c>
      <c r="I21"/>
      <c r="J21"/>
      <c r="K21" s="44"/>
      <c r="L21"/>
      <c r="M21" s="44"/>
      <c r="N21"/>
      <c r="O21"/>
      <c r="P21"/>
      <c r="Q21" s="44"/>
      <c r="R21"/>
    </row>
    <row r="22" spans="1:18" ht="14.4" x14ac:dyDescent="0.3">
      <c r="C22" s="12" t="s">
        <v>26</v>
      </c>
      <c r="E22" s="2">
        <v>16354</v>
      </c>
      <c r="G22" s="2">
        <v>76200</v>
      </c>
      <c r="I22"/>
      <c r="J22"/>
      <c r="K22"/>
      <c r="L22"/>
      <c r="M22"/>
      <c r="N22"/>
      <c r="O22"/>
      <c r="P22"/>
      <c r="Q22" s="44"/>
      <c r="R22"/>
    </row>
    <row r="23" spans="1:18" ht="7.5" customHeight="1" x14ac:dyDescent="0.25">
      <c r="C23" s="12"/>
      <c r="K23" s="35"/>
      <c r="L23" s="36"/>
    </row>
    <row r="24" spans="1:18" ht="14.4" thickBot="1" x14ac:dyDescent="0.3">
      <c r="C24" s="9" t="s">
        <v>12</v>
      </c>
      <c r="E24" s="34">
        <f>SUM(E17:E23)</f>
        <v>1453911</v>
      </c>
      <c r="G24" s="34">
        <f>SUM(G17:G23)</f>
        <v>216138</v>
      </c>
      <c r="L24" s="36"/>
    </row>
    <row r="25" spans="1:18" ht="14.4" thickTop="1" x14ac:dyDescent="0.25">
      <c r="L25" s="36"/>
    </row>
    <row r="26" spans="1:18" ht="14.4" x14ac:dyDescent="0.3">
      <c r="C26" s="17" t="s">
        <v>9</v>
      </c>
      <c r="D26"/>
      <c r="E26" s="33">
        <f>E14-E24</f>
        <v>-541761</v>
      </c>
      <c r="G26" s="33">
        <f>G14-G24</f>
        <v>634051</v>
      </c>
      <c r="J26" s="36"/>
      <c r="L26" s="36"/>
    </row>
    <row r="27" spans="1:18" x14ac:dyDescent="0.25">
      <c r="A27" s="14"/>
      <c r="B27" s="3"/>
      <c r="C27" s="3"/>
      <c r="D27" s="3"/>
      <c r="E27" s="4"/>
      <c r="F27" s="3"/>
      <c r="G27" s="4"/>
      <c r="J27" s="36"/>
      <c r="L27" s="36"/>
    </row>
    <row r="28" spans="1:18" ht="11.25" customHeight="1" x14ac:dyDescent="0.25">
      <c r="L28" s="36"/>
    </row>
    <row r="29" spans="1:18" s="10" customFormat="1" ht="21" x14ac:dyDescent="0.4">
      <c r="A29" s="16"/>
      <c r="C29" s="76" t="s">
        <v>208</v>
      </c>
      <c r="D29" s="76"/>
      <c r="E29" s="76"/>
      <c r="F29" s="76"/>
      <c r="G29" s="76"/>
    </row>
    <row r="30" spans="1:18" ht="15.6" x14ac:dyDescent="0.3">
      <c r="C30" s="7"/>
      <c r="D30" s="7"/>
      <c r="E30" s="7"/>
      <c r="F30" s="7"/>
      <c r="G30" s="7"/>
    </row>
    <row r="31" spans="1:18" x14ac:dyDescent="0.25">
      <c r="C31" s="24" t="s">
        <v>0</v>
      </c>
      <c r="D31" s="5"/>
      <c r="E31" s="37">
        <v>2023</v>
      </c>
      <c r="F31" s="15"/>
      <c r="G31" s="37">
        <v>2022</v>
      </c>
    </row>
    <row r="32" spans="1:18" ht="8.25" customHeight="1" x14ac:dyDescent="0.25"/>
    <row r="33" spans="1:10" x14ac:dyDescent="0.25">
      <c r="A33" s="24" t="s">
        <v>5</v>
      </c>
    </row>
    <row r="34" spans="1:10" x14ac:dyDescent="0.25">
      <c r="A34" s="24"/>
      <c r="C34" s="12" t="s">
        <v>27</v>
      </c>
      <c r="E34" s="38"/>
      <c r="G34" s="38">
        <v>904684</v>
      </c>
    </row>
    <row r="35" spans="1:10" ht="6" customHeight="1" x14ac:dyDescent="0.25">
      <c r="C35" s="12"/>
    </row>
    <row r="36" spans="1:10" ht="14.4" thickBot="1" x14ac:dyDescent="0.3">
      <c r="C36" s="9" t="s">
        <v>13</v>
      </c>
      <c r="E36" s="13">
        <f>SUM(E34:E35)</f>
        <v>0</v>
      </c>
      <c r="G36" s="13">
        <f>SUM(G34:G35)</f>
        <v>904684</v>
      </c>
    </row>
    <row r="37" spans="1:10" ht="14.4" thickTop="1" x14ac:dyDescent="0.25"/>
    <row r="38" spans="1:10" x14ac:dyDescent="0.25">
      <c r="A38" s="24" t="s">
        <v>7</v>
      </c>
    </row>
    <row r="39" spans="1:10" x14ac:dyDescent="0.25">
      <c r="C39" s="12" t="s">
        <v>6</v>
      </c>
      <c r="E39" s="2">
        <f>G36</f>
        <v>904684</v>
      </c>
      <c r="G39" s="2">
        <v>270633</v>
      </c>
    </row>
    <row r="40" spans="1:10" x14ac:dyDescent="0.25">
      <c r="C40" s="12" t="s">
        <v>18</v>
      </c>
      <c r="E40" s="4">
        <f>E26</f>
        <v>-541761</v>
      </c>
      <c r="G40" s="4">
        <f>G26</f>
        <v>634051</v>
      </c>
    </row>
    <row r="41" spans="1:10" ht="6" customHeight="1" x14ac:dyDescent="0.25">
      <c r="C41" s="12"/>
    </row>
    <row r="42" spans="1:10" ht="15" thickBot="1" x14ac:dyDescent="0.35">
      <c r="C42" s="9" t="s">
        <v>15</v>
      </c>
      <c r="E42" s="13">
        <f>SUM(E39:E41)</f>
        <v>362923</v>
      </c>
      <c r="G42" s="13">
        <f>SUM(G39:G41)</f>
        <v>904684</v>
      </c>
      <c r="J42" s="40"/>
    </row>
    <row r="43" spans="1:10" ht="14.4" thickTop="1" x14ac:dyDescent="0.25">
      <c r="A43" s="14"/>
      <c r="C43" s="3"/>
      <c r="D43" s="3"/>
      <c r="E43" s="4"/>
      <c r="F43" s="3"/>
      <c r="G43" s="4"/>
    </row>
    <row r="45" spans="1:10" x14ac:dyDescent="0.25">
      <c r="A45" s="1" t="s">
        <v>16</v>
      </c>
    </row>
    <row r="46" spans="1:10" ht="7.5" customHeight="1" x14ac:dyDescent="0.25">
      <c r="A46" s="1"/>
    </row>
    <row r="47" spans="1:10" x14ac:dyDescent="0.25">
      <c r="A47" s="5" t="s">
        <v>209</v>
      </c>
    </row>
    <row r="48" spans="1:10" ht="4.5" customHeight="1" x14ac:dyDescent="0.25">
      <c r="D48" s="5"/>
    </row>
    <row r="49" spans="1:7" x14ac:dyDescent="0.25">
      <c r="A49" s="5" t="s">
        <v>14</v>
      </c>
    </row>
    <row r="50" spans="1:7" x14ac:dyDescent="0.25">
      <c r="A50" s="1"/>
    </row>
    <row r="51" spans="1:7" x14ac:dyDescent="0.25">
      <c r="A51" s="1"/>
    </row>
    <row r="52" spans="1:7" ht="15.75" customHeight="1" x14ac:dyDescent="0.25">
      <c r="A52" s="1"/>
    </row>
    <row r="53" spans="1:7" ht="45" customHeight="1" x14ac:dyDescent="0.25">
      <c r="A53" s="77" t="s">
        <v>210</v>
      </c>
      <c r="B53" s="77"/>
      <c r="C53" s="77"/>
      <c r="D53" s="77"/>
      <c r="E53" s="77"/>
      <c r="F53" s="77"/>
      <c r="G53" s="77"/>
    </row>
    <row r="54" spans="1:7" ht="13.5" customHeight="1" x14ac:dyDescent="0.25"/>
    <row r="55" spans="1:7" x14ac:dyDescent="0.25">
      <c r="A55" s="5" t="s">
        <v>8</v>
      </c>
    </row>
    <row r="56" spans="1:7" x14ac:dyDescent="0.25">
      <c r="A56" s="1"/>
    </row>
    <row r="57" spans="1:7" x14ac:dyDescent="0.25">
      <c r="D57" s="5"/>
    </row>
    <row r="60" spans="1:7" x14ac:dyDescent="0.25">
      <c r="A60" s="1"/>
    </row>
    <row r="61" spans="1:7" x14ac:dyDescent="0.25">
      <c r="A61" s="1"/>
    </row>
  </sheetData>
  <mergeCells count="5">
    <mergeCell ref="C1:G1"/>
    <mergeCell ref="C29:G29"/>
    <mergeCell ref="C4:G4"/>
    <mergeCell ref="A53:G53"/>
    <mergeCell ref="C5:G5"/>
  </mergeCells>
  <pageMargins left="0.92" right="0.70866141732283472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05A1-C052-4CB5-9731-7FEB140594BF}">
  <dimension ref="B2:Y42"/>
  <sheetViews>
    <sheetView topLeftCell="E1" zoomScale="120" zoomScaleNormal="120" workbookViewId="0">
      <selection activeCell="J24" sqref="J24"/>
    </sheetView>
  </sheetViews>
  <sheetFormatPr defaultRowHeight="14.4" x14ac:dyDescent="0.3"/>
  <cols>
    <col min="2" max="2" width="14.5546875" customWidth="1"/>
    <col min="3" max="3" width="32.6640625" customWidth="1"/>
    <col min="4" max="4" width="12.44140625" customWidth="1"/>
    <col min="5" max="5" width="26.109375" bestFit="1" customWidth="1"/>
    <col min="9" max="9" width="16.6640625" customWidth="1"/>
    <col min="10" max="10" width="13.109375" customWidth="1"/>
    <col min="11" max="11" width="13.33203125" customWidth="1"/>
    <col min="14" max="14" width="36.44140625" bestFit="1" customWidth="1"/>
    <col min="15" max="15" width="9.88671875" bestFit="1" customWidth="1"/>
    <col min="22" max="22" width="14.33203125" customWidth="1"/>
  </cols>
  <sheetData>
    <row r="2" spans="2:25" x14ac:dyDescent="0.3">
      <c r="B2" s="46" t="s">
        <v>35</v>
      </c>
      <c r="C2" s="46" t="s">
        <v>43</v>
      </c>
      <c r="D2" s="46" t="s">
        <v>44</v>
      </c>
      <c r="E2" s="46" t="s">
        <v>45</v>
      </c>
      <c r="F2" s="46" t="s">
        <v>46</v>
      </c>
      <c r="G2" s="46" t="s">
        <v>76</v>
      </c>
      <c r="I2" s="50" t="s">
        <v>171</v>
      </c>
      <c r="J2" s="46"/>
      <c r="K2" s="69" t="s">
        <v>25</v>
      </c>
      <c r="L2" s="46"/>
      <c r="M2" s="46"/>
      <c r="N2" s="51" t="s">
        <v>172</v>
      </c>
      <c r="O2" s="46"/>
      <c r="P2" s="52" t="s">
        <v>173</v>
      </c>
      <c r="Q2" s="52"/>
      <c r="R2" s="46"/>
      <c r="S2" s="46"/>
      <c r="T2" s="53" t="s">
        <v>174</v>
      </c>
      <c r="U2" s="46"/>
      <c r="V2" s="54" t="s">
        <v>32</v>
      </c>
      <c r="X2" s="62" t="s">
        <v>1</v>
      </c>
    </row>
    <row r="3" spans="2:25" x14ac:dyDescent="0.3">
      <c r="B3" s="47">
        <v>45037</v>
      </c>
      <c r="C3" s="45" t="s">
        <v>189</v>
      </c>
      <c r="D3" s="45" t="s">
        <v>81</v>
      </c>
      <c r="E3" s="65" t="s">
        <v>82</v>
      </c>
      <c r="F3" s="66">
        <v>-14360</v>
      </c>
      <c r="G3" s="49">
        <v>462923</v>
      </c>
      <c r="I3" s="44"/>
      <c r="K3" s="67" t="s">
        <v>61</v>
      </c>
      <c r="L3" s="68">
        <v>-6643</v>
      </c>
      <c r="M3" s="40" t="s">
        <v>180</v>
      </c>
      <c r="N3" s="60" t="s">
        <v>144</v>
      </c>
      <c r="O3" s="61">
        <v>-100000</v>
      </c>
      <c r="Q3">
        <v>0</v>
      </c>
      <c r="R3" t="s">
        <v>177</v>
      </c>
      <c r="S3" s="58" t="s">
        <v>121</v>
      </c>
      <c r="T3" s="59">
        <v>-14880</v>
      </c>
      <c r="U3" s="65" t="s">
        <v>82</v>
      </c>
      <c r="V3" s="66">
        <v>-14360</v>
      </c>
      <c r="W3" t="s">
        <v>175</v>
      </c>
      <c r="X3" s="55">
        <v>100000</v>
      </c>
      <c r="Y3" s="49"/>
    </row>
    <row r="4" spans="2:25" x14ac:dyDescent="0.3">
      <c r="B4" s="47">
        <v>45037</v>
      </c>
      <c r="C4" s="45" t="s">
        <v>190</v>
      </c>
      <c r="D4" s="45" t="s">
        <v>73</v>
      </c>
      <c r="E4" s="58" t="s">
        <v>74</v>
      </c>
      <c r="F4" s="59">
        <v>-645</v>
      </c>
      <c r="G4" s="49">
        <v>477283</v>
      </c>
      <c r="I4" s="44"/>
      <c r="K4" s="67" t="s">
        <v>66</v>
      </c>
      <c r="L4" s="68">
        <v>-21984</v>
      </c>
      <c r="N4" s="60" t="s">
        <v>148</v>
      </c>
      <c r="O4" s="61">
        <v>-142850</v>
      </c>
      <c r="R4" t="s">
        <v>178</v>
      </c>
      <c r="S4" s="58" t="s">
        <v>121</v>
      </c>
      <c r="T4" s="59">
        <v>-27280</v>
      </c>
      <c r="U4" s="65" t="s">
        <v>82</v>
      </c>
      <c r="V4" s="66">
        <v>-1994</v>
      </c>
      <c r="W4" t="s">
        <v>176</v>
      </c>
      <c r="X4" s="56">
        <v>810000</v>
      </c>
    </row>
    <row r="5" spans="2:25" x14ac:dyDescent="0.3">
      <c r="B5" s="47">
        <v>45037</v>
      </c>
      <c r="C5" s="45" t="s">
        <v>191</v>
      </c>
      <c r="D5" s="45" t="s">
        <v>73</v>
      </c>
      <c r="E5" s="58" t="s">
        <v>74</v>
      </c>
      <c r="F5" s="59">
        <v>-44283</v>
      </c>
      <c r="G5" s="49">
        <v>477928</v>
      </c>
      <c r="L5" s="44">
        <f>SUM(L3:L4)</f>
        <v>-28627</v>
      </c>
      <c r="N5" s="60" t="s">
        <v>152</v>
      </c>
      <c r="O5" s="61">
        <v>-94200</v>
      </c>
      <c r="R5" t="s">
        <v>115</v>
      </c>
      <c r="S5" s="58" t="s">
        <v>74</v>
      </c>
      <c r="T5" s="59">
        <v>-645</v>
      </c>
      <c r="V5" s="44">
        <f>SUM(V3:V4)</f>
        <v>-16354</v>
      </c>
      <c r="W5" s="45" t="s">
        <v>29</v>
      </c>
      <c r="X5" s="49">
        <v>2756</v>
      </c>
    </row>
    <row r="6" spans="2:25" x14ac:dyDescent="0.3">
      <c r="B6" s="47">
        <v>45013</v>
      </c>
      <c r="C6" s="45" t="s">
        <v>192</v>
      </c>
      <c r="D6" s="45" t="s">
        <v>87</v>
      </c>
      <c r="E6" s="63" t="s">
        <v>88</v>
      </c>
      <c r="F6" s="64">
        <v>-75000</v>
      </c>
      <c r="G6" s="49">
        <v>522211</v>
      </c>
      <c r="I6" s="12"/>
      <c r="J6" s="12"/>
      <c r="N6" s="60" t="s">
        <v>156</v>
      </c>
      <c r="O6" s="61">
        <v>-45000</v>
      </c>
      <c r="R6" t="s">
        <v>115</v>
      </c>
      <c r="S6" s="58" t="s">
        <v>74</v>
      </c>
      <c r="T6" s="59">
        <v>-44283</v>
      </c>
      <c r="W6" t="s">
        <v>183</v>
      </c>
      <c r="X6" s="49">
        <v>-606</v>
      </c>
      <c r="Y6" s="44">
        <f>X5+X6</f>
        <v>2150</v>
      </c>
    </row>
    <row r="7" spans="2:25" x14ac:dyDescent="0.3">
      <c r="B7" s="47">
        <v>44991</v>
      </c>
      <c r="C7" s="45" t="s">
        <v>193</v>
      </c>
      <c r="D7" s="45" t="s">
        <v>92</v>
      </c>
      <c r="E7" s="63" t="s">
        <v>93</v>
      </c>
      <c r="F7" s="64">
        <v>-40450</v>
      </c>
      <c r="G7" s="49">
        <v>597211</v>
      </c>
      <c r="I7" s="12"/>
      <c r="J7" s="12"/>
      <c r="N7" s="60" t="s">
        <v>100</v>
      </c>
      <c r="O7" s="61">
        <v>-2300</v>
      </c>
      <c r="T7" s="44">
        <f>SUM(T3:T6)</f>
        <v>-87088</v>
      </c>
    </row>
    <row r="8" spans="2:25" x14ac:dyDescent="0.3">
      <c r="B8" s="47">
        <v>44991</v>
      </c>
      <c r="C8" s="45" t="s">
        <v>194</v>
      </c>
      <c r="D8" s="45" t="s">
        <v>95</v>
      </c>
      <c r="E8" s="63" t="s">
        <v>96</v>
      </c>
      <c r="F8" s="64">
        <v>-75000</v>
      </c>
      <c r="G8" s="49">
        <v>637661</v>
      </c>
      <c r="I8" s="12"/>
      <c r="J8" s="12"/>
      <c r="N8" s="60" t="s">
        <v>162</v>
      </c>
      <c r="O8" s="61">
        <v>-19824</v>
      </c>
    </row>
    <row r="9" spans="2:25" x14ac:dyDescent="0.3">
      <c r="B9" s="47">
        <v>44991</v>
      </c>
      <c r="C9" s="45" t="s">
        <v>98</v>
      </c>
      <c r="D9" s="45" t="s">
        <v>99</v>
      </c>
      <c r="E9" s="63" t="s">
        <v>100</v>
      </c>
      <c r="F9" s="64">
        <v>-9400</v>
      </c>
      <c r="G9" s="49">
        <v>712661</v>
      </c>
      <c r="I9" s="12"/>
      <c r="J9" s="70" t="s">
        <v>184</v>
      </c>
      <c r="K9" s="70"/>
      <c r="N9" s="60" t="s">
        <v>166</v>
      </c>
      <c r="O9" s="61">
        <v>-51609</v>
      </c>
    </row>
    <row r="10" spans="2:25" x14ac:dyDescent="0.3">
      <c r="B10" s="47">
        <v>44991</v>
      </c>
      <c r="C10" s="45" t="s">
        <v>195</v>
      </c>
      <c r="D10" s="45" t="s">
        <v>102</v>
      </c>
      <c r="E10" s="63" t="s">
        <v>103</v>
      </c>
      <c r="F10" s="64">
        <v>-75000</v>
      </c>
      <c r="G10" s="49">
        <v>722061</v>
      </c>
      <c r="I10" s="12"/>
      <c r="J10" s="70" t="s">
        <v>185</v>
      </c>
      <c r="K10" s="70">
        <v>43914</v>
      </c>
      <c r="O10" s="44">
        <f>SUM(O3:O9)</f>
        <v>-455783</v>
      </c>
    </row>
    <row r="11" spans="2:25" x14ac:dyDescent="0.3">
      <c r="B11" s="47">
        <v>44991</v>
      </c>
      <c r="C11" s="45" t="s">
        <v>196</v>
      </c>
      <c r="D11" s="45" t="s">
        <v>105</v>
      </c>
      <c r="E11" s="63" t="s">
        <v>106</v>
      </c>
      <c r="F11" s="64">
        <v>-37500</v>
      </c>
      <c r="G11" s="49">
        <v>797061</v>
      </c>
      <c r="I11" s="12"/>
      <c r="J11" s="70" t="s">
        <v>178</v>
      </c>
      <c r="K11" s="70">
        <v>22000</v>
      </c>
      <c r="M11" t="s">
        <v>178</v>
      </c>
      <c r="N11" s="60" t="s">
        <v>134</v>
      </c>
      <c r="O11" s="61">
        <v>-45000</v>
      </c>
    </row>
    <row r="12" spans="2:25" x14ac:dyDescent="0.3">
      <c r="B12" s="47">
        <v>44991</v>
      </c>
      <c r="C12" s="45" t="s">
        <v>197</v>
      </c>
      <c r="D12" s="45" t="s">
        <v>81</v>
      </c>
      <c r="E12" s="63" t="s">
        <v>82</v>
      </c>
      <c r="F12" s="64">
        <v>-30051</v>
      </c>
      <c r="G12" s="49">
        <v>834561</v>
      </c>
      <c r="J12" s="70" t="s">
        <v>115</v>
      </c>
      <c r="K12" s="70">
        <v>99733</v>
      </c>
      <c r="N12" s="60" t="s">
        <v>216</v>
      </c>
      <c r="O12" s="61">
        <v>-120000</v>
      </c>
    </row>
    <row r="13" spans="2:25" x14ac:dyDescent="0.3">
      <c r="B13" s="47">
        <v>44991</v>
      </c>
      <c r="C13" s="45" t="s">
        <v>199</v>
      </c>
      <c r="D13" s="45" t="s">
        <v>81</v>
      </c>
      <c r="E13" s="63" t="s">
        <v>82</v>
      </c>
      <c r="F13" s="64">
        <v>-100000</v>
      </c>
      <c r="G13" s="49">
        <v>864612</v>
      </c>
      <c r="J13" s="70"/>
      <c r="K13" s="70">
        <f>SUM(K10:K12)</f>
        <v>165647</v>
      </c>
      <c r="N13" s="60" t="s">
        <v>82</v>
      </c>
      <c r="O13" s="61">
        <v>35720</v>
      </c>
    </row>
    <row r="14" spans="2:25" x14ac:dyDescent="0.3">
      <c r="B14" s="47">
        <v>44991</v>
      </c>
      <c r="C14" s="45" t="s">
        <v>198</v>
      </c>
      <c r="D14" s="45" t="s">
        <v>109</v>
      </c>
      <c r="E14" s="63" t="s">
        <v>110</v>
      </c>
      <c r="F14" s="64">
        <v>-75000</v>
      </c>
      <c r="G14" s="49">
        <v>964612</v>
      </c>
      <c r="J14" s="70" t="s">
        <v>186</v>
      </c>
      <c r="K14" s="71">
        <v>462923</v>
      </c>
      <c r="N14" s="60" t="s">
        <v>55</v>
      </c>
      <c r="O14" s="61">
        <v>-71440</v>
      </c>
    </row>
    <row r="15" spans="2:25" x14ac:dyDescent="0.3">
      <c r="B15" s="47">
        <v>44991</v>
      </c>
      <c r="C15" s="45" t="s">
        <v>196</v>
      </c>
      <c r="D15" s="45" t="s">
        <v>112</v>
      </c>
      <c r="E15" s="63" t="s">
        <v>113</v>
      </c>
      <c r="F15" s="64">
        <v>-37500</v>
      </c>
      <c r="G15" s="49">
        <v>1039612</v>
      </c>
      <c r="J15" s="70"/>
      <c r="K15" s="72">
        <f>K14-K13</f>
        <v>297276</v>
      </c>
      <c r="O15" s="44">
        <f>O11+O12+O13+O14</f>
        <v>-200720</v>
      </c>
    </row>
    <row r="16" spans="2:25" x14ac:dyDescent="0.3">
      <c r="B16" s="47">
        <v>44991</v>
      </c>
      <c r="C16" s="45" t="s">
        <v>200</v>
      </c>
      <c r="D16" s="45" t="s">
        <v>116</v>
      </c>
      <c r="E16" s="63" t="s">
        <v>117</v>
      </c>
      <c r="F16" s="64">
        <v>-10438</v>
      </c>
      <c r="G16" s="49">
        <v>1077112</v>
      </c>
      <c r="J16" s="70" t="s">
        <v>187</v>
      </c>
      <c r="K16" s="70">
        <v>100000</v>
      </c>
      <c r="M16" t="s">
        <v>181</v>
      </c>
      <c r="N16" s="63" t="s">
        <v>88</v>
      </c>
      <c r="O16" s="64">
        <v>-75000</v>
      </c>
    </row>
    <row r="17" spans="2:15" x14ac:dyDescent="0.3">
      <c r="B17" s="47">
        <v>44960</v>
      </c>
      <c r="C17" s="45" t="s">
        <v>201</v>
      </c>
      <c r="D17" s="45" t="s">
        <v>120</v>
      </c>
      <c r="E17" s="58" t="s">
        <v>121</v>
      </c>
      <c r="F17" s="59">
        <v>-27280</v>
      </c>
      <c r="G17" s="49">
        <v>1087550</v>
      </c>
      <c r="J17" s="70" t="s">
        <v>188</v>
      </c>
      <c r="K17" s="72">
        <f>K15-K16</f>
        <v>197276</v>
      </c>
      <c r="N17" s="63" t="s">
        <v>93</v>
      </c>
      <c r="O17" s="64">
        <v>-40450</v>
      </c>
    </row>
    <row r="18" spans="2:15" x14ac:dyDescent="0.3">
      <c r="B18" s="47">
        <v>44958</v>
      </c>
      <c r="C18" s="45" t="s">
        <v>202</v>
      </c>
      <c r="D18" s="45" t="s">
        <v>71</v>
      </c>
      <c r="E18" s="57" t="s">
        <v>72</v>
      </c>
      <c r="F18" s="56">
        <v>810000</v>
      </c>
      <c r="G18" s="49">
        <v>1114830</v>
      </c>
      <c r="J18" s="74" t="s">
        <v>212</v>
      </c>
      <c r="K18" s="74"/>
      <c r="N18" s="63" t="s">
        <v>96</v>
      </c>
      <c r="O18" s="64">
        <v>-75000</v>
      </c>
    </row>
    <row r="19" spans="2:15" x14ac:dyDescent="0.3">
      <c r="B19" s="47">
        <v>44951</v>
      </c>
      <c r="C19" s="45" t="s">
        <v>203</v>
      </c>
      <c r="D19" s="45" t="s">
        <v>81</v>
      </c>
      <c r="E19" s="60" t="s">
        <v>82</v>
      </c>
      <c r="F19" s="61">
        <v>35720</v>
      </c>
      <c r="G19" s="49">
        <v>304830</v>
      </c>
      <c r="H19" s="41"/>
      <c r="J19" s="74" t="s">
        <v>215</v>
      </c>
      <c r="K19" s="74"/>
      <c r="N19" s="63" t="s">
        <v>100</v>
      </c>
      <c r="O19" s="64">
        <v>-9400</v>
      </c>
    </row>
    <row r="20" spans="2:15" x14ac:dyDescent="0.3">
      <c r="B20" s="47">
        <v>44951</v>
      </c>
      <c r="C20" s="45" t="s">
        <v>203</v>
      </c>
      <c r="D20" s="45" t="s">
        <v>128</v>
      </c>
      <c r="E20" s="60" t="s">
        <v>55</v>
      </c>
      <c r="F20" s="61">
        <v>-71440</v>
      </c>
      <c r="G20" s="49">
        <v>269110</v>
      </c>
      <c r="J20" s="74" t="s">
        <v>213</v>
      </c>
      <c r="K20" s="74"/>
      <c r="N20" s="63" t="s">
        <v>103</v>
      </c>
      <c r="O20" s="64">
        <v>-75000</v>
      </c>
    </row>
    <row r="21" spans="2:15" x14ac:dyDescent="0.3">
      <c r="B21" s="47">
        <v>44925</v>
      </c>
      <c r="C21" s="45" t="s">
        <v>51</v>
      </c>
      <c r="D21" s="45" t="s">
        <v>50</v>
      </c>
      <c r="E21" s="45" t="s">
        <v>50</v>
      </c>
      <c r="F21" s="49">
        <v>-606</v>
      </c>
      <c r="G21" s="49">
        <v>340550</v>
      </c>
      <c r="J21" s="74" t="s">
        <v>214</v>
      </c>
      <c r="K21" s="74"/>
      <c r="N21" s="63" t="s">
        <v>106</v>
      </c>
      <c r="O21" s="64">
        <v>-37500</v>
      </c>
    </row>
    <row r="22" spans="2:15" x14ac:dyDescent="0.3">
      <c r="B22" s="47">
        <v>44925</v>
      </c>
      <c r="C22" s="45" t="s">
        <v>29</v>
      </c>
      <c r="D22" s="45" t="s">
        <v>50</v>
      </c>
      <c r="E22" s="57" t="s">
        <v>29</v>
      </c>
      <c r="F22" s="56">
        <v>2756</v>
      </c>
      <c r="G22" s="49">
        <v>341156</v>
      </c>
      <c r="N22" s="63" t="s">
        <v>82</v>
      </c>
      <c r="O22" s="64">
        <v>-30051</v>
      </c>
    </row>
    <row r="23" spans="2:15" x14ac:dyDescent="0.3">
      <c r="B23" s="47">
        <v>44876</v>
      </c>
      <c r="C23" s="45" t="s">
        <v>204</v>
      </c>
      <c r="D23" s="45" t="s">
        <v>65</v>
      </c>
      <c r="E23" s="67" t="s">
        <v>66</v>
      </c>
      <c r="F23" s="68">
        <v>-21984</v>
      </c>
      <c r="G23" s="49">
        <v>338400</v>
      </c>
      <c r="J23" s="74" t="s">
        <v>218</v>
      </c>
      <c r="K23">
        <v>358491</v>
      </c>
      <c r="N23" s="63" t="s">
        <v>82</v>
      </c>
      <c r="O23" s="64">
        <v>-100000</v>
      </c>
    </row>
    <row r="24" spans="2:15" x14ac:dyDescent="0.3">
      <c r="B24" s="47">
        <v>44872</v>
      </c>
      <c r="C24" s="45" t="s">
        <v>132</v>
      </c>
      <c r="D24" s="45" t="s">
        <v>133</v>
      </c>
      <c r="E24" s="60" t="s">
        <v>134</v>
      </c>
      <c r="F24" s="61">
        <v>-45000</v>
      </c>
      <c r="G24" s="49">
        <v>360384</v>
      </c>
      <c r="J24" s="74" t="s">
        <v>188</v>
      </c>
      <c r="K24" s="44">
        <f>K23-K13</f>
        <v>192844</v>
      </c>
      <c r="N24" s="63" t="s">
        <v>110</v>
      </c>
      <c r="O24" s="64">
        <v>-75000</v>
      </c>
    </row>
    <row r="25" spans="2:15" x14ac:dyDescent="0.3">
      <c r="B25" s="47">
        <v>44869</v>
      </c>
      <c r="C25" s="45" t="s">
        <v>137</v>
      </c>
      <c r="D25" s="45" t="s">
        <v>138</v>
      </c>
      <c r="E25" s="60" t="s">
        <v>52</v>
      </c>
      <c r="F25" s="61">
        <v>-120000</v>
      </c>
      <c r="G25" s="49">
        <v>405384</v>
      </c>
      <c r="N25" s="63" t="s">
        <v>113</v>
      </c>
      <c r="O25" s="64">
        <v>-37500</v>
      </c>
    </row>
    <row r="26" spans="2:15" x14ac:dyDescent="0.3">
      <c r="B26" s="47">
        <v>44859</v>
      </c>
      <c r="C26" s="45" t="s">
        <v>62</v>
      </c>
      <c r="D26" s="45" t="s">
        <v>60</v>
      </c>
      <c r="E26" s="67" t="s">
        <v>61</v>
      </c>
      <c r="F26" s="68">
        <v>-6643</v>
      </c>
      <c r="G26" s="49">
        <v>525384</v>
      </c>
      <c r="N26" s="63" t="s">
        <v>117</v>
      </c>
      <c r="O26" s="64">
        <v>-10438</v>
      </c>
    </row>
    <row r="27" spans="2:15" x14ac:dyDescent="0.3">
      <c r="B27" s="47">
        <v>44804</v>
      </c>
      <c r="C27" s="45" t="s">
        <v>142</v>
      </c>
      <c r="D27" s="45" t="s">
        <v>143</v>
      </c>
      <c r="E27" s="60" t="s">
        <v>144</v>
      </c>
      <c r="F27" s="61">
        <v>-100000</v>
      </c>
      <c r="G27" s="49">
        <v>532027</v>
      </c>
      <c r="O27" s="44">
        <f>O16+O17+O18+O19+O20+O21+O22+O23+O24+O25+O26</f>
        <v>-565339</v>
      </c>
    </row>
    <row r="28" spans="2:15" x14ac:dyDescent="0.3">
      <c r="B28" s="47">
        <v>44804</v>
      </c>
      <c r="C28" s="45" t="s">
        <v>207</v>
      </c>
      <c r="D28" s="45" t="s">
        <v>147</v>
      </c>
      <c r="E28" s="60" t="s">
        <v>148</v>
      </c>
      <c r="F28" s="61">
        <v>-142850</v>
      </c>
      <c r="G28" s="49">
        <v>632027</v>
      </c>
      <c r="N28" s="41" t="s">
        <v>179</v>
      </c>
      <c r="O28" s="40">
        <f>O10+O15+O27</f>
        <v>-1221842</v>
      </c>
    </row>
    <row r="29" spans="2:15" x14ac:dyDescent="0.3">
      <c r="B29" s="47">
        <v>44803</v>
      </c>
      <c r="C29" s="45" t="s">
        <v>150</v>
      </c>
      <c r="D29" s="45" t="s">
        <v>151</v>
      </c>
      <c r="E29" s="60" t="s">
        <v>152</v>
      </c>
      <c r="F29" s="61">
        <v>-94200</v>
      </c>
      <c r="G29" s="49">
        <v>774877</v>
      </c>
      <c r="M29" t="s">
        <v>211</v>
      </c>
      <c r="N29" s="63" t="s">
        <v>182</v>
      </c>
      <c r="O29" s="64">
        <v>-100000</v>
      </c>
    </row>
    <row r="30" spans="2:15" x14ac:dyDescent="0.3">
      <c r="B30" s="47">
        <v>44803</v>
      </c>
      <c r="C30" s="45" t="s">
        <v>91</v>
      </c>
      <c r="D30" s="45" t="s">
        <v>155</v>
      </c>
      <c r="E30" s="60" t="s">
        <v>156</v>
      </c>
      <c r="F30" s="61">
        <v>-45000</v>
      </c>
      <c r="G30" s="49">
        <v>869077</v>
      </c>
      <c r="O30" s="44">
        <f>O28+O29</f>
        <v>-1321842</v>
      </c>
    </row>
    <row r="31" spans="2:15" x14ac:dyDescent="0.3">
      <c r="B31" s="47">
        <v>44802</v>
      </c>
      <c r="C31" s="45" t="s">
        <v>157</v>
      </c>
      <c r="D31" s="45" t="s">
        <v>99</v>
      </c>
      <c r="E31" s="60" t="s">
        <v>100</v>
      </c>
      <c r="F31" s="61">
        <v>-2300</v>
      </c>
      <c r="G31" s="49">
        <v>914077</v>
      </c>
      <c r="N31" s="41"/>
      <c r="O31" s="40"/>
    </row>
    <row r="32" spans="2:15" x14ac:dyDescent="0.3">
      <c r="B32" s="47">
        <v>44802</v>
      </c>
      <c r="C32" s="45" t="s">
        <v>160</v>
      </c>
      <c r="D32" s="45" t="s">
        <v>161</v>
      </c>
      <c r="E32" s="60" t="s">
        <v>162</v>
      </c>
      <c r="F32" s="61">
        <v>-19824</v>
      </c>
      <c r="G32" s="49">
        <v>916377</v>
      </c>
      <c r="N32" s="41"/>
      <c r="O32" s="40"/>
    </row>
    <row r="33" spans="2:15" x14ac:dyDescent="0.3">
      <c r="B33" s="47">
        <v>44798</v>
      </c>
      <c r="C33" s="45" t="s">
        <v>164</v>
      </c>
      <c r="D33" s="45" t="s">
        <v>165</v>
      </c>
      <c r="E33" s="60" t="s">
        <v>166</v>
      </c>
      <c r="F33" s="61">
        <v>-51609</v>
      </c>
      <c r="G33" s="49">
        <v>936201</v>
      </c>
      <c r="N33" s="41"/>
      <c r="O33" s="40"/>
    </row>
    <row r="34" spans="2:15" x14ac:dyDescent="0.3">
      <c r="B34" s="47">
        <v>44706</v>
      </c>
      <c r="C34" s="45" t="s">
        <v>206</v>
      </c>
      <c r="D34" s="45" t="s">
        <v>120</v>
      </c>
      <c r="E34" s="58" t="s">
        <v>121</v>
      </c>
      <c r="F34" s="59">
        <v>-14880</v>
      </c>
      <c r="G34" s="49">
        <v>987810</v>
      </c>
      <c r="N34" s="41"/>
      <c r="O34" s="40"/>
    </row>
    <row r="35" spans="2:15" x14ac:dyDescent="0.3">
      <c r="B35" s="47">
        <v>44698</v>
      </c>
      <c r="C35" s="45" t="s">
        <v>205</v>
      </c>
      <c r="D35" s="45" t="s">
        <v>71</v>
      </c>
      <c r="E35" s="57" t="s">
        <v>72</v>
      </c>
      <c r="F35" s="56">
        <v>100000</v>
      </c>
      <c r="G35" s="49">
        <v>1002690</v>
      </c>
      <c r="N35" s="41"/>
      <c r="O35" s="40"/>
    </row>
    <row r="36" spans="2:15" x14ac:dyDescent="0.3">
      <c r="B36" s="47">
        <v>44683</v>
      </c>
      <c r="C36" s="45" t="s">
        <v>170</v>
      </c>
      <c r="D36" s="45" t="s">
        <v>81</v>
      </c>
      <c r="E36" s="65" t="s">
        <v>82</v>
      </c>
      <c r="F36" s="66">
        <v>-1994</v>
      </c>
      <c r="G36" s="49">
        <v>902690</v>
      </c>
      <c r="N36" s="41"/>
      <c r="O36" s="40"/>
    </row>
    <row r="37" spans="2:15" x14ac:dyDescent="0.3">
      <c r="G37" s="49">
        <v>1994</v>
      </c>
      <c r="N37" s="41"/>
      <c r="O37" s="40"/>
    </row>
    <row r="38" spans="2:15" x14ac:dyDescent="0.3">
      <c r="G38" s="44">
        <f>G36+G37</f>
        <v>904684</v>
      </c>
      <c r="N38" s="41"/>
      <c r="O38" s="40"/>
    </row>
    <row r="39" spans="2:15" x14ac:dyDescent="0.3">
      <c r="N39" s="41"/>
      <c r="O39" s="40"/>
    </row>
    <row r="40" spans="2:15" x14ac:dyDescent="0.3">
      <c r="N40" s="41"/>
      <c r="O40" s="40"/>
    </row>
    <row r="41" spans="2:15" x14ac:dyDescent="0.3">
      <c r="N41" s="41"/>
      <c r="O41" s="40"/>
    </row>
    <row r="42" spans="2:15" x14ac:dyDescent="0.3">
      <c r="O42" s="4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C390-3B62-4A3E-B8F5-A0FFBEA5C947}">
  <dimension ref="B2:N42"/>
  <sheetViews>
    <sheetView workbookViewId="0">
      <selection activeCell="L2" sqref="L2"/>
    </sheetView>
  </sheetViews>
  <sheetFormatPr defaultRowHeight="14.4" x14ac:dyDescent="0.3"/>
  <cols>
    <col min="2" max="2" width="16.44140625" customWidth="1"/>
    <col min="10" max="10" width="28.109375" customWidth="1"/>
    <col min="12" max="12" width="28.33203125" customWidth="1"/>
  </cols>
  <sheetData>
    <row r="2" spans="2:14" ht="15.6" x14ac:dyDescent="0.3">
      <c r="B2" s="78" t="s">
        <v>33</v>
      </c>
      <c r="C2" s="79"/>
      <c r="D2" s="79"/>
      <c r="E2" s="79"/>
      <c r="F2" s="79"/>
      <c r="G2" s="45"/>
      <c r="H2" s="45"/>
      <c r="I2" s="45"/>
      <c r="J2" s="45"/>
      <c r="K2" s="45"/>
      <c r="L2" s="45"/>
      <c r="M2" s="45"/>
      <c r="N2" s="45"/>
    </row>
    <row r="3" spans="2:14" x14ac:dyDescent="0.3">
      <c r="B3" s="80" t="s">
        <v>34</v>
      </c>
      <c r="C3" s="79"/>
      <c r="D3" s="79"/>
      <c r="E3" s="79"/>
      <c r="F3" s="79"/>
      <c r="G3" s="45"/>
      <c r="H3" s="45"/>
      <c r="I3" s="45"/>
      <c r="J3" s="45"/>
      <c r="K3" s="45"/>
      <c r="L3" s="45"/>
      <c r="M3" s="45"/>
      <c r="N3" s="45"/>
    </row>
    <row r="4" spans="2:14" x14ac:dyDescent="0.3">
      <c r="B4" s="80" t="s">
        <v>78</v>
      </c>
      <c r="C4" s="79"/>
      <c r="D4" s="79"/>
      <c r="E4" s="79"/>
      <c r="F4" s="79"/>
      <c r="G4" s="45"/>
      <c r="H4" s="45"/>
      <c r="I4" s="45"/>
      <c r="J4" s="45"/>
      <c r="K4" s="45"/>
      <c r="L4" s="45"/>
      <c r="M4" s="45"/>
      <c r="N4" s="45"/>
    </row>
    <row r="5" spans="2:14" x14ac:dyDescent="0.3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14" x14ac:dyDescent="0.3">
      <c r="B6" s="46" t="s">
        <v>35</v>
      </c>
      <c r="C6" s="46" t="s">
        <v>36</v>
      </c>
      <c r="D6" s="46" t="s">
        <v>37</v>
      </c>
      <c r="E6" s="46" t="s">
        <v>38</v>
      </c>
      <c r="F6" s="46" t="s">
        <v>39</v>
      </c>
      <c r="G6" s="46" t="s">
        <v>40</v>
      </c>
      <c r="H6" s="46" t="s">
        <v>41</v>
      </c>
      <c r="I6" s="46" t="s">
        <v>42</v>
      </c>
      <c r="J6" s="46" t="s">
        <v>43</v>
      </c>
      <c r="K6" s="46" t="s">
        <v>44</v>
      </c>
      <c r="L6" s="46" t="s">
        <v>45</v>
      </c>
      <c r="M6" s="46" t="s">
        <v>46</v>
      </c>
      <c r="N6" s="46" t="s">
        <v>76</v>
      </c>
    </row>
    <row r="7" spans="2:14" x14ac:dyDescent="0.3">
      <c r="B7" s="47">
        <v>45037</v>
      </c>
      <c r="C7" s="48">
        <v>45037</v>
      </c>
      <c r="D7" s="45" t="s">
        <v>56</v>
      </c>
      <c r="E7" s="45" t="s">
        <v>57</v>
      </c>
      <c r="F7" s="45" t="s">
        <v>49</v>
      </c>
      <c r="G7" s="45" t="s">
        <v>79</v>
      </c>
      <c r="H7" s="45" t="s">
        <v>80</v>
      </c>
      <c r="I7" s="45" t="s">
        <v>70</v>
      </c>
      <c r="J7" s="45" t="s">
        <v>70</v>
      </c>
      <c r="K7" s="45" t="s">
        <v>81</v>
      </c>
      <c r="L7" s="45" t="s">
        <v>82</v>
      </c>
      <c r="M7" s="49">
        <v>-14360</v>
      </c>
      <c r="N7" s="49">
        <v>462923</v>
      </c>
    </row>
    <row r="8" spans="2:14" x14ac:dyDescent="0.3">
      <c r="B8" s="47">
        <v>45037</v>
      </c>
      <c r="C8" s="48">
        <v>45037</v>
      </c>
      <c r="D8" s="45" t="s">
        <v>56</v>
      </c>
      <c r="E8" s="45" t="s">
        <v>57</v>
      </c>
      <c r="F8" s="45" t="s">
        <v>49</v>
      </c>
      <c r="G8" s="45" t="s">
        <v>83</v>
      </c>
      <c r="H8" s="45" t="s">
        <v>84</v>
      </c>
      <c r="I8" s="45" t="s">
        <v>59</v>
      </c>
      <c r="J8" s="45" t="s">
        <v>59</v>
      </c>
      <c r="K8" s="45" t="s">
        <v>73</v>
      </c>
      <c r="L8" s="45" t="s">
        <v>74</v>
      </c>
      <c r="M8" s="49">
        <v>-645</v>
      </c>
      <c r="N8" s="49">
        <v>477283</v>
      </c>
    </row>
    <row r="9" spans="2:14" x14ac:dyDescent="0.3">
      <c r="B9" s="47">
        <v>45037</v>
      </c>
      <c r="C9" s="48">
        <v>45037</v>
      </c>
      <c r="D9" s="45" t="s">
        <v>56</v>
      </c>
      <c r="E9" s="45" t="s">
        <v>57</v>
      </c>
      <c r="F9" s="45" t="s">
        <v>49</v>
      </c>
      <c r="G9" s="45" t="s">
        <v>83</v>
      </c>
      <c r="H9" s="45" t="s">
        <v>84</v>
      </c>
      <c r="I9" s="45" t="s">
        <v>75</v>
      </c>
      <c r="J9" s="45" t="s">
        <v>75</v>
      </c>
      <c r="K9" s="45" t="s">
        <v>73</v>
      </c>
      <c r="L9" s="45" t="s">
        <v>74</v>
      </c>
      <c r="M9" s="49">
        <v>-44283</v>
      </c>
      <c r="N9" s="49">
        <v>477928</v>
      </c>
    </row>
    <row r="10" spans="2:14" x14ac:dyDescent="0.3">
      <c r="B10" s="47">
        <v>45013</v>
      </c>
      <c r="C10" s="48">
        <v>45013</v>
      </c>
      <c r="D10" s="45" t="s">
        <v>56</v>
      </c>
      <c r="E10" s="45" t="s">
        <v>57</v>
      </c>
      <c r="F10" s="45" t="s">
        <v>49</v>
      </c>
      <c r="G10" s="45" t="s">
        <v>85</v>
      </c>
      <c r="H10" s="45" t="s">
        <v>86</v>
      </c>
      <c r="I10" s="45" t="s">
        <v>70</v>
      </c>
      <c r="J10" s="45" t="s">
        <v>70</v>
      </c>
      <c r="K10" s="45" t="s">
        <v>87</v>
      </c>
      <c r="L10" s="45" t="s">
        <v>88</v>
      </c>
      <c r="M10" s="49">
        <v>-75000</v>
      </c>
      <c r="N10" s="49">
        <v>522211</v>
      </c>
    </row>
    <row r="11" spans="2:14" x14ac:dyDescent="0.3">
      <c r="B11" s="47">
        <v>44991</v>
      </c>
      <c r="C11" s="48">
        <v>44991</v>
      </c>
      <c r="D11" s="45" t="s">
        <v>56</v>
      </c>
      <c r="E11" s="45" t="s">
        <v>57</v>
      </c>
      <c r="F11" s="45" t="s">
        <v>49</v>
      </c>
      <c r="G11" s="45" t="s">
        <v>89</v>
      </c>
      <c r="H11" s="45" t="s">
        <v>90</v>
      </c>
      <c r="I11" s="45" t="s">
        <v>91</v>
      </c>
      <c r="J11" s="45" t="s">
        <v>91</v>
      </c>
      <c r="K11" s="45" t="s">
        <v>92</v>
      </c>
      <c r="L11" s="45" t="s">
        <v>93</v>
      </c>
      <c r="M11" s="49">
        <v>-40450</v>
      </c>
      <c r="N11" s="49">
        <v>597211</v>
      </c>
    </row>
    <row r="12" spans="2:14" x14ac:dyDescent="0.3">
      <c r="B12" s="47">
        <v>44991</v>
      </c>
      <c r="C12" s="48">
        <v>44991</v>
      </c>
      <c r="D12" s="45" t="s">
        <v>56</v>
      </c>
      <c r="E12" s="45" t="s">
        <v>57</v>
      </c>
      <c r="F12" s="45" t="s">
        <v>49</v>
      </c>
      <c r="G12" s="45" t="s">
        <v>85</v>
      </c>
      <c r="H12" s="45" t="s">
        <v>94</v>
      </c>
      <c r="I12" s="45" t="s">
        <v>70</v>
      </c>
      <c r="J12" s="45" t="s">
        <v>70</v>
      </c>
      <c r="K12" s="45" t="s">
        <v>95</v>
      </c>
      <c r="L12" s="45" t="s">
        <v>96</v>
      </c>
      <c r="M12" s="49">
        <v>-75000</v>
      </c>
      <c r="N12" s="49">
        <v>637661</v>
      </c>
    </row>
    <row r="13" spans="2:14" x14ac:dyDescent="0.3">
      <c r="B13" s="47">
        <v>44991</v>
      </c>
      <c r="C13" s="48">
        <v>44991</v>
      </c>
      <c r="D13" s="45" t="s">
        <v>56</v>
      </c>
      <c r="E13" s="45" t="s">
        <v>57</v>
      </c>
      <c r="F13" s="45" t="s">
        <v>49</v>
      </c>
      <c r="G13" s="45" t="s">
        <v>85</v>
      </c>
      <c r="H13" s="45" t="s">
        <v>97</v>
      </c>
      <c r="I13" s="45" t="s">
        <v>70</v>
      </c>
      <c r="J13" s="45" t="s">
        <v>98</v>
      </c>
      <c r="K13" s="45" t="s">
        <v>99</v>
      </c>
      <c r="L13" s="45" t="s">
        <v>100</v>
      </c>
      <c r="M13" s="49">
        <v>-9400</v>
      </c>
      <c r="N13" s="49">
        <v>712661</v>
      </c>
    </row>
    <row r="14" spans="2:14" x14ac:dyDescent="0.3">
      <c r="B14" s="47">
        <v>44991</v>
      </c>
      <c r="C14" s="48">
        <v>44991</v>
      </c>
      <c r="D14" s="45" t="s">
        <v>56</v>
      </c>
      <c r="E14" s="45" t="s">
        <v>57</v>
      </c>
      <c r="F14" s="45" t="s">
        <v>49</v>
      </c>
      <c r="G14" s="45" t="s">
        <v>85</v>
      </c>
      <c r="H14" s="45" t="s">
        <v>101</v>
      </c>
      <c r="I14" s="45" t="s">
        <v>70</v>
      </c>
      <c r="J14" s="45" t="s">
        <v>70</v>
      </c>
      <c r="K14" s="45" t="s">
        <v>102</v>
      </c>
      <c r="L14" s="45" t="s">
        <v>103</v>
      </c>
      <c r="M14" s="49">
        <v>-75000</v>
      </c>
      <c r="N14" s="49">
        <v>722061</v>
      </c>
    </row>
    <row r="15" spans="2:14" x14ac:dyDescent="0.3">
      <c r="B15" s="47">
        <v>44991</v>
      </c>
      <c r="C15" s="48">
        <v>44990</v>
      </c>
      <c r="D15" s="45" t="s">
        <v>56</v>
      </c>
      <c r="E15" s="45" t="s">
        <v>57</v>
      </c>
      <c r="F15" s="45" t="s">
        <v>49</v>
      </c>
      <c r="G15" s="45" t="s">
        <v>85</v>
      </c>
      <c r="H15" s="45" t="s">
        <v>104</v>
      </c>
      <c r="I15" s="45" t="s">
        <v>70</v>
      </c>
      <c r="J15" s="45" t="s">
        <v>70</v>
      </c>
      <c r="K15" s="45" t="s">
        <v>105</v>
      </c>
      <c r="L15" s="45" t="s">
        <v>106</v>
      </c>
      <c r="M15" s="49">
        <v>-37500</v>
      </c>
      <c r="N15" s="49">
        <v>797061</v>
      </c>
    </row>
    <row r="16" spans="2:14" x14ac:dyDescent="0.3">
      <c r="B16" s="47">
        <v>44991</v>
      </c>
      <c r="C16" s="48">
        <v>44990</v>
      </c>
      <c r="D16" s="45" t="s">
        <v>56</v>
      </c>
      <c r="E16" s="45" t="s">
        <v>57</v>
      </c>
      <c r="F16" s="45" t="s">
        <v>49</v>
      </c>
      <c r="G16" s="45" t="s">
        <v>79</v>
      </c>
      <c r="H16" s="45" t="s">
        <v>80</v>
      </c>
      <c r="I16" s="45" t="s">
        <v>70</v>
      </c>
      <c r="J16" s="45" t="s">
        <v>107</v>
      </c>
      <c r="K16" s="45" t="s">
        <v>81</v>
      </c>
      <c r="L16" s="45" t="s">
        <v>82</v>
      </c>
      <c r="M16" s="49">
        <v>-30051</v>
      </c>
      <c r="N16" s="49">
        <v>834561</v>
      </c>
    </row>
    <row r="17" spans="2:14" x14ac:dyDescent="0.3">
      <c r="B17" s="47">
        <v>44991</v>
      </c>
      <c r="C17" s="48">
        <v>44990</v>
      </c>
      <c r="D17" s="45" t="s">
        <v>56</v>
      </c>
      <c r="E17" s="45" t="s">
        <v>57</v>
      </c>
      <c r="F17" s="45" t="s">
        <v>49</v>
      </c>
      <c r="G17" s="45" t="s">
        <v>79</v>
      </c>
      <c r="H17" s="45" t="s">
        <v>80</v>
      </c>
      <c r="I17" s="45" t="s">
        <v>70</v>
      </c>
      <c r="J17" s="45" t="s">
        <v>70</v>
      </c>
      <c r="K17" s="45" t="s">
        <v>81</v>
      </c>
      <c r="L17" s="45" t="s">
        <v>82</v>
      </c>
      <c r="M17" s="49">
        <v>-100000</v>
      </c>
      <c r="N17" s="49">
        <v>864612</v>
      </c>
    </row>
    <row r="18" spans="2:14" x14ac:dyDescent="0.3">
      <c r="B18" s="47">
        <v>44991</v>
      </c>
      <c r="C18" s="48">
        <v>44990</v>
      </c>
      <c r="D18" s="45" t="s">
        <v>56</v>
      </c>
      <c r="E18" s="45" t="s">
        <v>57</v>
      </c>
      <c r="F18" s="45" t="s">
        <v>49</v>
      </c>
      <c r="G18" s="45" t="s">
        <v>85</v>
      </c>
      <c r="H18" s="45" t="s">
        <v>108</v>
      </c>
      <c r="I18" s="45" t="s">
        <v>70</v>
      </c>
      <c r="J18" s="45" t="s">
        <v>70</v>
      </c>
      <c r="K18" s="45" t="s">
        <v>109</v>
      </c>
      <c r="L18" s="45" t="s">
        <v>110</v>
      </c>
      <c r="M18" s="49">
        <v>-75000</v>
      </c>
      <c r="N18" s="49">
        <v>964612</v>
      </c>
    </row>
    <row r="19" spans="2:14" x14ac:dyDescent="0.3">
      <c r="B19" s="47">
        <v>44991</v>
      </c>
      <c r="C19" s="48">
        <v>44990</v>
      </c>
      <c r="D19" s="45" t="s">
        <v>56</v>
      </c>
      <c r="E19" s="45" t="s">
        <v>57</v>
      </c>
      <c r="F19" s="45" t="s">
        <v>49</v>
      </c>
      <c r="G19" s="45" t="s">
        <v>50</v>
      </c>
      <c r="H19" s="45" t="s">
        <v>111</v>
      </c>
      <c r="I19" s="45" t="s">
        <v>70</v>
      </c>
      <c r="J19" s="45" t="s">
        <v>70</v>
      </c>
      <c r="K19" s="45" t="s">
        <v>112</v>
      </c>
      <c r="L19" s="45" t="s">
        <v>113</v>
      </c>
      <c r="M19" s="49">
        <v>-37500</v>
      </c>
      <c r="N19" s="49">
        <v>1039612</v>
      </c>
    </row>
    <row r="20" spans="2:14" x14ac:dyDescent="0.3">
      <c r="B20" s="47">
        <v>44991</v>
      </c>
      <c r="C20" s="48">
        <v>44990</v>
      </c>
      <c r="D20" s="45" t="s">
        <v>56</v>
      </c>
      <c r="E20" s="45" t="s">
        <v>57</v>
      </c>
      <c r="F20" s="45" t="s">
        <v>49</v>
      </c>
      <c r="G20" s="45" t="s">
        <v>79</v>
      </c>
      <c r="H20" s="45" t="s">
        <v>114</v>
      </c>
      <c r="I20" s="45" t="s">
        <v>70</v>
      </c>
      <c r="J20" s="45" t="s">
        <v>115</v>
      </c>
      <c r="K20" s="45" t="s">
        <v>116</v>
      </c>
      <c r="L20" s="45" t="s">
        <v>117</v>
      </c>
      <c r="M20" s="49">
        <v>-10438</v>
      </c>
      <c r="N20" s="49">
        <v>1077112</v>
      </c>
    </row>
    <row r="21" spans="2:14" x14ac:dyDescent="0.3">
      <c r="B21" s="47">
        <v>44960</v>
      </c>
      <c r="C21" s="48">
        <v>44960</v>
      </c>
      <c r="D21" s="45" t="s">
        <v>56</v>
      </c>
      <c r="E21" s="45" t="s">
        <v>57</v>
      </c>
      <c r="F21" s="45" t="s">
        <v>49</v>
      </c>
      <c r="G21" s="45" t="s">
        <v>118</v>
      </c>
      <c r="H21" s="45" t="s">
        <v>119</v>
      </c>
      <c r="I21" s="45" t="s">
        <v>91</v>
      </c>
      <c r="J21" s="45" t="s">
        <v>91</v>
      </c>
      <c r="K21" s="45" t="s">
        <v>120</v>
      </c>
      <c r="L21" s="45" t="s">
        <v>121</v>
      </c>
      <c r="M21" s="49">
        <v>-27280</v>
      </c>
      <c r="N21" s="49">
        <v>1087550</v>
      </c>
    </row>
    <row r="22" spans="2:14" x14ac:dyDescent="0.3">
      <c r="B22" s="47">
        <v>44958</v>
      </c>
      <c r="C22" s="48">
        <v>44958</v>
      </c>
      <c r="D22" s="45" t="s">
        <v>67</v>
      </c>
      <c r="E22" s="45" t="s">
        <v>122</v>
      </c>
      <c r="F22" s="45" t="s">
        <v>54</v>
      </c>
      <c r="G22" s="45" t="s">
        <v>123</v>
      </c>
      <c r="H22" s="45" t="s">
        <v>69</v>
      </c>
      <c r="I22" s="45" t="s">
        <v>70</v>
      </c>
      <c r="J22" s="45" t="s">
        <v>70</v>
      </c>
      <c r="K22" s="45" t="s">
        <v>71</v>
      </c>
      <c r="L22" s="45" t="s">
        <v>72</v>
      </c>
      <c r="M22" s="49">
        <v>810000</v>
      </c>
      <c r="N22" s="49">
        <v>1114830</v>
      </c>
    </row>
    <row r="23" spans="2:14" x14ac:dyDescent="0.3">
      <c r="B23" s="47">
        <v>44951</v>
      </c>
      <c r="C23" s="48">
        <v>44951</v>
      </c>
      <c r="D23" s="45" t="s">
        <v>124</v>
      </c>
      <c r="E23" s="45" t="s">
        <v>125</v>
      </c>
      <c r="F23" s="45" t="s">
        <v>54</v>
      </c>
      <c r="G23" s="45" t="s">
        <v>126</v>
      </c>
      <c r="H23" s="45" t="s">
        <v>80</v>
      </c>
      <c r="I23" s="45" t="s">
        <v>70</v>
      </c>
      <c r="J23" s="45" t="s">
        <v>70</v>
      </c>
      <c r="K23" s="45" t="s">
        <v>81</v>
      </c>
      <c r="L23" s="45" t="s">
        <v>82</v>
      </c>
      <c r="M23" s="49">
        <v>35720</v>
      </c>
      <c r="N23" s="49">
        <v>304830</v>
      </c>
    </row>
    <row r="24" spans="2:14" x14ac:dyDescent="0.3">
      <c r="B24" s="47">
        <v>44951</v>
      </c>
      <c r="C24" s="48">
        <v>44951</v>
      </c>
      <c r="D24" s="45" t="s">
        <v>56</v>
      </c>
      <c r="E24" s="45" t="s">
        <v>57</v>
      </c>
      <c r="F24" s="45" t="s">
        <v>49</v>
      </c>
      <c r="G24" s="45" t="s">
        <v>79</v>
      </c>
      <c r="H24" s="45" t="s">
        <v>127</v>
      </c>
      <c r="I24" s="45" t="s">
        <v>70</v>
      </c>
      <c r="J24" s="45" t="s">
        <v>70</v>
      </c>
      <c r="K24" s="45" t="s">
        <v>128</v>
      </c>
      <c r="L24" s="45" t="s">
        <v>55</v>
      </c>
      <c r="M24" s="49">
        <v>-71440</v>
      </c>
      <c r="N24" s="49">
        <v>269110</v>
      </c>
    </row>
    <row r="25" spans="2:14" x14ac:dyDescent="0.3">
      <c r="B25" s="47">
        <v>44925</v>
      </c>
      <c r="C25" s="48">
        <v>44927</v>
      </c>
      <c r="D25" s="45" t="s">
        <v>47</v>
      </c>
      <c r="E25" s="45" t="s">
        <v>48</v>
      </c>
      <c r="F25" s="45" t="s">
        <v>49</v>
      </c>
      <c r="G25" s="45" t="s">
        <v>50</v>
      </c>
      <c r="H25" s="45" t="s">
        <v>50</v>
      </c>
      <c r="I25" s="45" t="s">
        <v>51</v>
      </c>
      <c r="J25" s="45" t="s">
        <v>51</v>
      </c>
      <c r="K25" s="45" t="s">
        <v>50</v>
      </c>
      <c r="L25" s="45" t="s">
        <v>50</v>
      </c>
      <c r="M25" s="49">
        <v>-606</v>
      </c>
      <c r="N25" s="49">
        <v>340550</v>
      </c>
    </row>
    <row r="26" spans="2:14" x14ac:dyDescent="0.3">
      <c r="B26" s="47">
        <v>44925</v>
      </c>
      <c r="C26" s="48">
        <v>44927</v>
      </c>
      <c r="D26" s="45" t="s">
        <v>47</v>
      </c>
      <c r="E26" s="45" t="s">
        <v>53</v>
      </c>
      <c r="F26" s="45" t="s">
        <v>54</v>
      </c>
      <c r="G26" s="45" t="s">
        <v>50</v>
      </c>
      <c r="H26" s="45" t="s">
        <v>50</v>
      </c>
      <c r="I26" s="45" t="s">
        <v>29</v>
      </c>
      <c r="J26" s="45" t="s">
        <v>29</v>
      </c>
      <c r="K26" s="45" t="s">
        <v>50</v>
      </c>
      <c r="L26" s="45" t="s">
        <v>50</v>
      </c>
      <c r="M26" s="49">
        <v>2756</v>
      </c>
      <c r="N26" s="49">
        <v>341156</v>
      </c>
    </row>
    <row r="27" spans="2:14" x14ac:dyDescent="0.3">
      <c r="B27" s="47">
        <v>44876</v>
      </c>
      <c r="C27" s="48">
        <v>44876</v>
      </c>
      <c r="D27" s="45" t="s">
        <v>56</v>
      </c>
      <c r="E27" s="45" t="s">
        <v>57</v>
      </c>
      <c r="F27" s="45" t="s">
        <v>49</v>
      </c>
      <c r="G27" s="45" t="s">
        <v>129</v>
      </c>
      <c r="H27" s="45" t="s">
        <v>63</v>
      </c>
      <c r="I27" s="45" t="s">
        <v>64</v>
      </c>
      <c r="J27" s="45" t="s">
        <v>64</v>
      </c>
      <c r="K27" s="45" t="s">
        <v>65</v>
      </c>
      <c r="L27" s="45" t="s">
        <v>66</v>
      </c>
      <c r="M27" s="49">
        <v>-21984</v>
      </c>
      <c r="N27" s="49">
        <v>338400</v>
      </c>
    </row>
    <row r="28" spans="2:14" x14ac:dyDescent="0.3">
      <c r="B28" s="47">
        <v>44872</v>
      </c>
      <c r="C28" s="48">
        <v>44870</v>
      </c>
      <c r="D28" s="45" t="s">
        <v>56</v>
      </c>
      <c r="E28" s="45" t="s">
        <v>57</v>
      </c>
      <c r="F28" s="45" t="s">
        <v>49</v>
      </c>
      <c r="G28" s="45" t="s">
        <v>130</v>
      </c>
      <c r="H28" s="45" t="s">
        <v>131</v>
      </c>
      <c r="I28" s="45" t="s">
        <v>70</v>
      </c>
      <c r="J28" s="45" t="s">
        <v>132</v>
      </c>
      <c r="K28" s="45" t="s">
        <v>133</v>
      </c>
      <c r="L28" s="45" t="s">
        <v>134</v>
      </c>
      <c r="M28" s="49">
        <v>-45000</v>
      </c>
      <c r="N28" s="49">
        <v>360384</v>
      </c>
    </row>
    <row r="29" spans="2:14" x14ac:dyDescent="0.3">
      <c r="B29" s="47">
        <v>44869</v>
      </c>
      <c r="C29" s="48">
        <v>44869</v>
      </c>
      <c r="D29" s="45" t="s">
        <v>56</v>
      </c>
      <c r="E29" s="45" t="s">
        <v>57</v>
      </c>
      <c r="F29" s="45" t="s">
        <v>49</v>
      </c>
      <c r="G29" s="45" t="s">
        <v>135</v>
      </c>
      <c r="H29" s="45" t="s">
        <v>136</v>
      </c>
      <c r="I29" s="45" t="s">
        <v>70</v>
      </c>
      <c r="J29" s="45" t="s">
        <v>137</v>
      </c>
      <c r="K29" s="45" t="s">
        <v>138</v>
      </c>
      <c r="L29" s="45" t="s">
        <v>52</v>
      </c>
      <c r="M29" s="49">
        <v>-120000</v>
      </c>
      <c r="N29" s="49">
        <v>405384</v>
      </c>
    </row>
    <row r="30" spans="2:14" x14ac:dyDescent="0.3">
      <c r="B30" s="47">
        <v>44859</v>
      </c>
      <c r="C30" s="48">
        <v>44859</v>
      </c>
      <c r="D30" s="45" t="s">
        <v>56</v>
      </c>
      <c r="E30" s="45" t="s">
        <v>57</v>
      </c>
      <c r="F30" s="45" t="s">
        <v>49</v>
      </c>
      <c r="G30" s="45" t="s">
        <v>139</v>
      </c>
      <c r="H30" s="45" t="s">
        <v>58</v>
      </c>
      <c r="I30" s="45" t="s">
        <v>62</v>
      </c>
      <c r="J30" s="45" t="s">
        <v>62</v>
      </c>
      <c r="K30" s="45" t="s">
        <v>60</v>
      </c>
      <c r="L30" s="45" t="s">
        <v>61</v>
      </c>
      <c r="M30" s="49">
        <v>-6643</v>
      </c>
      <c r="N30" s="49">
        <v>525384</v>
      </c>
    </row>
    <row r="31" spans="2:14" x14ac:dyDescent="0.3">
      <c r="B31" s="47">
        <v>44804</v>
      </c>
      <c r="C31" s="48">
        <v>44804</v>
      </c>
      <c r="D31" s="45" t="s">
        <v>56</v>
      </c>
      <c r="E31" s="45" t="s">
        <v>57</v>
      </c>
      <c r="F31" s="45" t="s">
        <v>49</v>
      </c>
      <c r="G31" s="45" t="s">
        <v>140</v>
      </c>
      <c r="H31" s="45" t="s">
        <v>141</v>
      </c>
      <c r="I31" s="45" t="s">
        <v>70</v>
      </c>
      <c r="J31" s="45" t="s">
        <v>142</v>
      </c>
      <c r="K31" s="45" t="s">
        <v>143</v>
      </c>
      <c r="L31" s="45" t="s">
        <v>144</v>
      </c>
      <c r="M31" s="49">
        <v>-100000</v>
      </c>
      <c r="N31" s="49">
        <v>532027</v>
      </c>
    </row>
    <row r="32" spans="2:14" x14ac:dyDescent="0.3">
      <c r="B32" s="47">
        <v>44804</v>
      </c>
      <c r="C32" s="48">
        <v>44804</v>
      </c>
      <c r="D32" s="45" t="s">
        <v>56</v>
      </c>
      <c r="E32" s="45" t="s">
        <v>57</v>
      </c>
      <c r="F32" s="45" t="s">
        <v>49</v>
      </c>
      <c r="G32" s="45" t="s">
        <v>145</v>
      </c>
      <c r="H32" s="45" t="s">
        <v>146</v>
      </c>
      <c r="I32" s="45" t="s">
        <v>75</v>
      </c>
      <c r="J32" s="45" t="s">
        <v>75</v>
      </c>
      <c r="K32" s="45" t="s">
        <v>147</v>
      </c>
      <c r="L32" s="45" t="s">
        <v>148</v>
      </c>
      <c r="M32" s="49">
        <v>-142850</v>
      </c>
      <c r="N32" s="49">
        <v>632027</v>
      </c>
    </row>
    <row r="33" spans="2:14" x14ac:dyDescent="0.3">
      <c r="B33" s="47">
        <v>44803</v>
      </c>
      <c r="C33" s="48">
        <v>44802</v>
      </c>
      <c r="D33" s="45" t="s">
        <v>56</v>
      </c>
      <c r="E33" s="45" t="s">
        <v>57</v>
      </c>
      <c r="F33" s="45" t="s">
        <v>49</v>
      </c>
      <c r="G33" s="45" t="s">
        <v>140</v>
      </c>
      <c r="H33" s="45" t="s">
        <v>149</v>
      </c>
      <c r="I33" s="45" t="s">
        <v>70</v>
      </c>
      <c r="J33" s="45" t="s">
        <v>150</v>
      </c>
      <c r="K33" s="45" t="s">
        <v>151</v>
      </c>
      <c r="L33" s="45" t="s">
        <v>152</v>
      </c>
      <c r="M33" s="49">
        <v>-94200</v>
      </c>
      <c r="N33" s="49">
        <v>774877</v>
      </c>
    </row>
    <row r="34" spans="2:14" x14ac:dyDescent="0.3">
      <c r="B34" s="47">
        <v>44803</v>
      </c>
      <c r="C34" s="48">
        <v>44802</v>
      </c>
      <c r="D34" s="45" t="s">
        <v>56</v>
      </c>
      <c r="E34" s="45" t="s">
        <v>57</v>
      </c>
      <c r="F34" s="45" t="s">
        <v>49</v>
      </c>
      <c r="G34" s="45" t="s">
        <v>153</v>
      </c>
      <c r="H34" s="45" t="s">
        <v>154</v>
      </c>
      <c r="I34" s="45" t="s">
        <v>91</v>
      </c>
      <c r="J34" s="45" t="s">
        <v>91</v>
      </c>
      <c r="K34" s="45" t="s">
        <v>155</v>
      </c>
      <c r="L34" s="45" t="s">
        <v>156</v>
      </c>
      <c r="M34" s="49">
        <v>-45000</v>
      </c>
      <c r="N34" s="49">
        <v>869077</v>
      </c>
    </row>
    <row r="35" spans="2:14" x14ac:dyDescent="0.3">
      <c r="B35" s="47">
        <v>44802</v>
      </c>
      <c r="C35" s="48">
        <v>44802</v>
      </c>
      <c r="D35" s="45" t="s">
        <v>56</v>
      </c>
      <c r="E35" s="45" t="s">
        <v>57</v>
      </c>
      <c r="F35" s="45" t="s">
        <v>49</v>
      </c>
      <c r="G35" s="45" t="s">
        <v>140</v>
      </c>
      <c r="H35" s="45" t="s">
        <v>97</v>
      </c>
      <c r="I35" s="45" t="s">
        <v>70</v>
      </c>
      <c r="J35" s="45" t="s">
        <v>157</v>
      </c>
      <c r="K35" s="45" t="s">
        <v>99</v>
      </c>
      <c r="L35" s="45" t="s">
        <v>100</v>
      </c>
      <c r="M35" s="49">
        <v>-2300</v>
      </c>
      <c r="N35" s="49">
        <v>914077</v>
      </c>
    </row>
    <row r="36" spans="2:14" x14ac:dyDescent="0.3">
      <c r="B36" s="47">
        <v>44802</v>
      </c>
      <c r="C36" s="48">
        <v>44802</v>
      </c>
      <c r="D36" s="45" t="s">
        <v>56</v>
      </c>
      <c r="E36" s="45" t="s">
        <v>57</v>
      </c>
      <c r="F36" s="45" t="s">
        <v>49</v>
      </c>
      <c r="G36" s="45" t="s">
        <v>158</v>
      </c>
      <c r="H36" s="45" t="s">
        <v>159</v>
      </c>
      <c r="I36" s="45" t="s">
        <v>70</v>
      </c>
      <c r="J36" s="45" t="s">
        <v>160</v>
      </c>
      <c r="K36" s="45" t="s">
        <v>161</v>
      </c>
      <c r="L36" s="45" t="s">
        <v>162</v>
      </c>
      <c r="M36" s="49">
        <v>-19824</v>
      </c>
      <c r="N36" s="49">
        <v>916377</v>
      </c>
    </row>
    <row r="37" spans="2:14" x14ac:dyDescent="0.3">
      <c r="B37" s="47">
        <v>44798</v>
      </c>
      <c r="C37" s="48">
        <v>44798</v>
      </c>
      <c r="D37" s="45" t="s">
        <v>56</v>
      </c>
      <c r="E37" s="45" t="s">
        <v>57</v>
      </c>
      <c r="F37" s="45" t="s">
        <v>49</v>
      </c>
      <c r="G37" s="45" t="s">
        <v>140</v>
      </c>
      <c r="H37" s="45" t="s">
        <v>163</v>
      </c>
      <c r="I37" s="45" t="s">
        <v>70</v>
      </c>
      <c r="J37" s="45" t="s">
        <v>164</v>
      </c>
      <c r="K37" s="45" t="s">
        <v>165</v>
      </c>
      <c r="L37" s="45" t="s">
        <v>166</v>
      </c>
      <c r="M37" s="49">
        <v>-51609</v>
      </c>
      <c r="N37" s="49">
        <v>936201</v>
      </c>
    </row>
    <row r="38" spans="2:14" x14ac:dyDescent="0.3">
      <c r="B38" s="47">
        <v>44706</v>
      </c>
      <c r="C38" s="48">
        <v>44706</v>
      </c>
      <c r="D38" s="45" t="s">
        <v>56</v>
      </c>
      <c r="E38" s="45" t="s">
        <v>57</v>
      </c>
      <c r="F38" s="45" t="s">
        <v>49</v>
      </c>
      <c r="G38" s="45" t="s">
        <v>167</v>
      </c>
      <c r="H38" s="45" t="s">
        <v>168</v>
      </c>
      <c r="I38" s="45" t="s">
        <v>91</v>
      </c>
      <c r="J38" s="45" t="s">
        <v>91</v>
      </c>
      <c r="K38" s="45" t="s">
        <v>120</v>
      </c>
      <c r="L38" s="45" t="s">
        <v>121</v>
      </c>
      <c r="M38" s="49">
        <v>-14880</v>
      </c>
      <c r="N38" s="49">
        <v>987810</v>
      </c>
    </row>
    <row r="39" spans="2:14" x14ac:dyDescent="0.3">
      <c r="B39" s="47">
        <v>44698</v>
      </c>
      <c r="C39" s="48">
        <v>44698</v>
      </c>
      <c r="D39" s="45" t="s">
        <v>67</v>
      </c>
      <c r="E39" s="45" t="s">
        <v>68</v>
      </c>
      <c r="F39" s="45" t="s">
        <v>54</v>
      </c>
      <c r="G39" s="45" t="s">
        <v>169</v>
      </c>
      <c r="H39" s="45" t="s">
        <v>69</v>
      </c>
      <c r="I39" s="45" t="s">
        <v>70</v>
      </c>
      <c r="J39" s="45" t="s">
        <v>70</v>
      </c>
      <c r="K39" s="45" t="s">
        <v>71</v>
      </c>
      <c r="L39" s="45" t="s">
        <v>72</v>
      </c>
      <c r="M39" s="49">
        <v>100000</v>
      </c>
      <c r="N39" s="49">
        <v>1002690</v>
      </c>
    </row>
    <row r="40" spans="2:14" x14ac:dyDescent="0.3">
      <c r="B40" s="47">
        <v>44683</v>
      </c>
      <c r="C40" s="48">
        <v>44682</v>
      </c>
      <c r="D40" s="45" t="s">
        <v>56</v>
      </c>
      <c r="E40" s="45" t="s">
        <v>57</v>
      </c>
      <c r="F40" s="45" t="s">
        <v>49</v>
      </c>
      <c r="G40" s="45" t="s">
        <v>79</v>
      </c>
      <c r="H40" s="45" t="s">
        <v>80</v>
      </c>
      <c r="I40" s="45" t="s">
        <v>70</v>
      </c>
      <c r="J40" s="45" t="s">
        <v>170</v>
      </c>
      <c r="K40" s="45" t="s">
        <v>81</v>
      </c>
      <c r="L40" s="45" t="s">
        <v>82</v>
      </c>
      <c r="M40" s="49">
        <v>-1994</v>
      </c>
      <c r="N40" s="49">
        <v>902690</v>
      </c>
    </row>
    <row r="41" spans="2:14" x14ac:dyDescent="0.3">
      <c r="N41" s="49">
        <v>1994</v>
      </c>
    </row>
    <row r="42" spans="2:14" x14ac:dyDescent="0.3">
      <c r="N42" s="44">
        <f>N40+N41</f>
        <v>904684</v>
      </c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Forsíða 2023</vt:lpstr>
      <vt:lpstr>Ársreikn. 2023</vt:lpstr>
      <vt:lpstr>Skýringar 2023</vt:lpstr>
      <vt:lpstr>Bankareikningur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</dc:creator>
  <cp:lastModifiedBy>Margrét Einarsdóttir</cp:lastModifiedBy>
  <cp:lastPrinted>2018-10-14T15:15:15Z</cp:lastPrinted>
  <dcterms:created xsi:type="dcterms:W3CDTF">2011-11-07T13:07:17Z</dcterms:created>
  <dcterms:modified xsi:type="dcterms:W3CDTF">2023-07-02T16:42:27Z</dcterms:modified>
</cp:coreProperties>
</file>